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rku\Desktop\Bobrová\VV\"/>
    </mc:Choice>
  </mc:AlternateContent>
  <xr:revisionPtr revIDLastSave="0" documentId="8_{28003789-3315-4EBE-A0AB-411E1EC6375B}" xr6:coauthVersionLast="47" xr6:coauthVersionMax="47" xr10:uidLastSave="{00000000-0000-0000-0000-000000000000}"/>
  <bookViews>
    <workbookView xWindow="-23148" yWindow="-108" windowWidth="23256" windowHeight="1245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9 0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'09 03 Pol'!$A$1:$Y$61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G42" i="1"/>
  <c r="F42" i="1"/>
  <c r="G41" i="1"/>
  <c r="F41" i="1"/>
  <c r="G39" i="1"/>
  <c r="I39" i="1" s="1"/>
  <c r="I43" i="1" s="1"/>
  <c r="F39" i="1"/>
  <c r="G60" i="12"/>
  <c r="BA43" i="12"/>
  <c r="BA33" i="12"/>
  <c r="BA27" i="12"/>
  <c r="BA24" i="12"/>
  <c r="BA22" i="12"/>
  <c r="BA12" i="12"/>
  <c r="BA10" i="12"/>
  <c r="G8" i="12"/>
  <c r="V8" i="12"/>
  <c r="G9" i="12"/>
  <c r="M9" i="12" s="1"/>
  <c r="I9" i="12"/>
  <c r="I8" i="12" s="1"/>
  <c r="K9" i="12"/>
  <c r="K8" i="12" s="1"/>
  <c r="O9" i="12"/>
  <c r="Q9" i="12"/>
  <c r="Q8" i="12" s="1"/>
  <c r="V9" i="12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O8" i="12" s="1"/>
  <c r="Q13" i="12"/>
  <c r="V13" i="12"/>
  <c r="G15" i="12"/>
  <c r="I15" i="12"/>
  <c r="K15" i="12"/>
  <c r="M15" i="12"/>
  <c r="O15" i="12"/>
  <c r="Q15" i="12"/>
  <c r="V15" i="12"/>
  <c r="G17" i="12"/>
  <c r="M17" i="12"/>
  <c r="O17" i="12"/>
  <c r="Q17" i="12"/>
  <c r="G18" i="12"/>
  <c r="I18" i="12"/>
  <c r="I17" i="12" s="1"/>
  <c r="K18" i="12"/>
  <c r="M18" i="12"/>
  <c r="O18" i="12"/>
  <c r="Q18" i="12"/>
  <c r="V18" i="12"/>
  <c r="V17" i="12" s="1"/>
  <c r="G19" i="12"/>
  <c r="I19" i="12"/>
  <c r="K19" i="12"/>
  <c r="K17" i="12" s="1"/>
  <c r="M19" i="12"/>
  <c r="O19" i="12"/>
  <c r="Q19" i="12"/>
  <c r="V19" i="12"/>
  <c r="G20" i="12"/>
  <c r="G21" i="12"/>
  <c r="M21" i="12" s="1"/>
  <c r="M20" i="12" s="1"/>
  <c r="I21" i="12"/>
  <c r="I20" i="12" s="1"/>
  <c r="K21" i="12"/>
  <c r="O21" i="12"/>
  <c r="O20" i="12" s="1"/>
  <c r="Q21" i="12"/>
  <c r="V21" i="12"/>
  <c r="G23" i="12"/>
  <c r="M23" i="12" s="1"/>
  <c r="I23" i="12"/>
  <c r="K23" i="12"/>
  <c r="K20" i="12" s="1"/>
  <c r="O23" i="12"/>
  <c r="Q23" i="12"/>
  <c r="Q20" i="12" s="1"/>
  <c r="V23" i="12"/>
  <c r="G25" i="12"/>
  <c r="I25" i="12"/>
  <c r="K25" i="12"/>
  <c r="M25" i="12"/>
  <c r="O25" i="12"/>
  <c r="Q25" i="12"/>
  <c r="V25" i="12"/>
  <c r="V20" i="12" s="1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K37" i="12"/>
  <c r="M37" i="12"/>
  <c r="V37" i="12"/>
  <c r="G38" i="12"/>
  <c r="I38" i="12"/>
  <c r="I37" i="12" s="1"/>
  <c r="K38" i="12"/>
  <c r="M38" i="12"/>
  <c r="O38" i="12"/>
  <c r="O37" i="12" s="1"/>
  <c r="Q38" i="12"/>
  <c r="Q37" i="12" s="1"/>
  <c r="V38" i="12"/>
  <c r="K39" i="12"/>
  <c r="O39" i="12"/>
  <c r="Q39" i="12"/>
  <c r="G40" i="12"/>
  <c r="I40" i="12"/>
  <c r="I39" i="12" s="1"/>
  <c r="K40" i="12"/>
  <c r="M40" i="12"/>
  <c r="M39" i="12" s="1"/>
  <c r="O40" i="12"/>
  <c r="Q40" i="12"/>
  <c r="V40" i="12"/>
  <c r="V39" i="12" s="1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I46" i="12"/>
  <c r="K46" i="12"/>
  <c r="G47" i="12"/>
  <c r="G46" i="12" s="1"/>
  <c r="I47" i="12"/>
  <c r="K47" i="12"/>
  <c r="M47" i="12"/>
  <c r="O47" i="12"/>
  <c r="O46" i="12" s="1"/>
  <c r="Q47" i="12"/>
  <c r="V47" i="12"/>
  <c r="V46" i="12" s="1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Q46" i="12" s="1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Q54" i="12"/>
  <c r="V54" i="12"/>
  <c r="G55" i="12"/>
  <c r="M55" i="12" s="1"/>
  <c r="M54" i="12" s="1"/>
  <c r="I55" i="12"/>
  <c r="I54" i="12" s="1"/>
  <c r="K55" i="12"/>
  <c r="K54" i="12" s="1"/>
  <c r="O55" i="12"/>
  <c r="O54" i="12" s="1"/>
  <c r="Q55" i="12"/>
  <c r="V55" i="12"/>
  <c r="G57" i="12"/>
  <c r="I57" i="12"/>
  <c r="K57" i="12"/>
  <c r="Q57" i="12"/>
  <c r="G58" i="12"/>
  <c r="I58" i="12"/>
  <c r="K58" i="12"/>
  <c r="M58" i="12"/>
  <c r="M57" i="12" s="1"/>
  <c r="O58" i="12"/>
  <c r="O57" i="12" s="1"/>
  <c r="Q58" i="12"/>
  <c r="V58" i="12"/>
  <c r="V57" i="12" s="1"/>
  <c r="AE60" i="12"/>
  <c r="I20" i="1"/>
  <c r="I19" i="1"/>
  <c r="I18" i="1"/>
  <c r="I17" i="1"/>
  <c r="I16" i="1"/>
  <c r="I61" i="1"/>
  <c r="J59" i="1" s="1"/>
  <c r="F43" i="1"/>
  <c r="G23" i="1" s="1"/>
  <c r="G43" i="1"/>
  <c r="G25" i="1" s="1"/>
  <c r="H43" i="1"/>
  <c r="I42" i="1"/>
  <c r="J28" i="1"/>
  <c r="J26" i="1"/>
  <c r="G38" i="1"/>
  <c r="F38" i="1"/>
  <c r="J23" i="1"/>
  <c r="J24" i="1"/>
  <c r="J25" i="1"/>
  <c r="J27" i="1"/>
  <c r="E24" i="1"/>
  <c r="G24" i="1"/>
  <c r="E26" i="1"/>
  <c r="G26" i="1"/>
  <c r="J60" i="1" l="1"/>
  <c r="J56" i="1"/>
  <c r="J54" i="1"/>
  <c r="J58" i="1"/>
  <c r="J55" i="1"/>
  <c r="J53" i="1"/>
  <c r="J57" i="1"/>
  <c r="I41" i="1"/>
  <c r="A27" i="1"/>
  <c r="A28" i="1" s="1"/>
  <c r="G28" i="1" s="1"/>
  <c r="G27" i="1" s="1"/>
  <c r="G29" i="1" s="1"/>
  <c r="M46" i="12"/>
  <c r="M8" i="12"/>
  <c r="AF60" i="12"/>
  <c r="G39" i="12"/>
  <c r="I21" i="1"/>
  <c r="J39" i="1"/>
  <c r="J43" i="1" s="1"/>
  <c r="J42" i="1"/>
  <c r="J41" i="1"/>
  <c r="J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Jirků</author>
  </authors>
  <commentList>
    <comment ref="S6" authorId="0" shapeId="0" xr:uid="{E0B30055-4866-4978-BBBD-141FCF8DB87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01A69C7-9827-404D-87DB-52E696ECCB6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<sst xmlns="http://schemas.openxmlformats.org/spreadsheetml/2006/main" count="469" uniqueCount="212">
  <si>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</si>
  <si>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</si>
  <si>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</si>
  <si>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</si>
  <si>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</si>
  <si>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</si>
  <si>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</si>
  <si>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</si>
  <si>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</si>
  <si>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</si>
  <si>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</si>
  <si>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</si>
  <si>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</si>
  <si>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</si>
  <si>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</si>
  <si>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</si>
  <si>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</si>
  <si>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</si>
  <si>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</si>
  <si>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</si>
  <si>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</si>
  <si>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</si>
  <si>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</si>
  <si>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</si>
  <si>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</si>
  <si>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</si>
  <si>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</si>
  <si>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</si>
  <si>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</si>
  <si>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</si>
  <si>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</si>
  <si>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</si>
  <si>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</si>
  <si>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</si>
  <si>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</si>
  <si>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</si>
  <si>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</si>
  <si>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</si>
  <si>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</si>
  <si>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</si>
  <si>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</si>
  <si>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</si>
  <si>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</si>
  <si>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03</t>
  </si>
  <si>
    <t>Oprava hnojiště</t>
  </si>
  <si>
    <t>09</t>
  </si>
  <si>
    <t>Objekt:</t>
  </si>
  <si>
    <t>Rozpočet:</t>
  </si>
  <si>
    <t>25/02.03</t>
  </si>
  <si>
    <t>Stavební úpravy stáje a skladu Bobrová</t>
  </si>
  <si>
    <t>Bobrovská, a.s.</t>
  </si>
  <si>
    <t>Bobrová 308</t>
  </si>
  <si>
    <t>Bobrová</t>
  </si>
  <si>
    <t>59255</t>
  </si>
  <si>
    <t>25309790</t>
  </si>
  <si>
    <t>CZ25309790</t>
  </si>
  <si>
    <t>Stavba</t>
  </si>
  <si>
    <t>Stavební objekt</t>
  </si>
  <si>
    <t>Celkem za stavbu</t>
  </si>
  <si>
    <t>CZK</t>
  </si>
  <si>
    <t>#POPS</t>
  </si>
  <si>
    <t>Popis stavby: 25/02.03 - Stavební úpravy stáje a skladu Bobrová</t>
  </si>
  <si>
    <t>#POPO</t>
  </si>
  <si>
    <t>Popis objektu: 09 - Oprava hnojiště</t>
  </si>
  <si>
    <t>#POPR</t>
  </si>
  <si>
    <t>Popis rozpočtu: 03 - Oprava hnojiště</t>
  </si>
  <si>
    <t>Rekapitulace dílů</t>
  </si>
  <si>
    <t>Typ dílu</t>
  </si>
  <si>
    <t>1</t>
  </si>
  <si>
    <t>Zemní práce</t>
  </si>
  <si>
    <t>2</t>
  </si>
  <si>
    <t>Základy a zvláštní zakládání</t>
  </si>
  <si>
    <t>38</t>
  </si>
  <si>
    <t>Kompletní konstrukce</t>
  </si>
  <si>
    <t>8</t>
  </si>
  <si>
    <t>Trubní vedení</t>
  </si>
  <si>
    <t>96</t>
  </si>
  <si>
    <t>Bourání konstrukcí</t>
  </si>
  <si>
    <t>97</t>
  </si>
  <si>
    <t>Přesuny suti a vybouraných hmot</t>
  </si>
  <si>
    <t>99</t>
  </si>
  <si>
    <t>Staveništní přesun hmot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</si>
  <si>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</si>
  <si>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</si>
  <si>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</si>
  <si>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</si>
  <si>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</si>
  <si>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</si>
  <si>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</si>
  <si>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</si>
  <si>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</si>
  <si>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</si>
  <si>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</si>
  <si>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</si>
  <si>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</si>
  <si>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</si>
  <si>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</si>
  <si>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</si>
  <si>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</si>
  <si>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</si>
  <si>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</si>
  <si>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</si>
  <si>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</si>
  <si>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</si>
  <si>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</si>
  <si>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</si>
  <si>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</si>
  <si>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</si>
  <si>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</si>
  <si>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</si>
  <si>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</si>
  <si>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</si>
  <si>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</si>
  <si>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132201211R00</t>
  </si>
  <si>
    <t xml:space="preserve">Hloubení rýh šířky přes 60 do 200 cm do 100 m3, v hornině 3, hloubení strojně </t>
  </si>
  <si>
    <t>m3</t>
  </si>
  <si>
    <t>800-1</t>
  </si>
  <si>
    <t>RTS 25/ II</t>
  </si>
  <si>
    <t>Práce</t>
  </si>
  <si>
    <t>Běžná</t>
  </si>
  <si>
    <t>POL1_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</si>
  <si>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</si>
  <si>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SPI</t>
  </si>
  <si>
    <t>132201219R00</t>
  </si>
  <si>
    <t xml:space="preserve">Hloubení rýh šířky přes 60 do 200 cm příplatek za lepivost, v hornině 3,  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</si>
  <si>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</si>
  <si>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</si>
  <si>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</si>
  <si>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</si>
  <si>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</si>
  <si>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</si>
  <si>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</si>
  <si>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271571111R00</t>
  </si>
  <si>
    <t xml:space="preserve">Polštáře zhutněné pod základy štěrkopísek tříděný,  </t>
  </si>
  <si>
    <t>800-2</t>
  </si>
  <si>
    <t>713191100RT9</t>
  </si>
  <si>
    <t>Izolace tepelné běžných konstrukcí - doplňky položení separační fólie, včetně dodávky PE fólie</t>
  </si>
  <si>
    <t>800-713</t>
  </si>
  <si>
    <t>311351101R00</t>
  </si>
  <si>
    <t>Bednění nadzákladových zdí jednostranné zřízení</t>
  </si>
  <si>
    <t>801-1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</si>
  <si>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</si>
  <si>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311351102R00</t>
  </si>
  <si>
    <t>Bednění nadzákladových zdí jednostranné odstranění</t>
  </si>
  <si>
    <t>311351924R00</t>
  </si>
  <si>
    <t>Lišta do bednění pro sražení hran monolit. konstrukcí průřez 20/20/28 mm</t>
  </si>
  <si>
    <t>m</t>
  </si>
  <si>
    <t>380326142RT7</t>
  </si>
  <si>
    <t>Kompletní konstrukce z betonu železového vodostavebního třídy C 30/37, vliv prostředí XA3, tloušťky konstrukce přes 150 do 300 mm</t>
  </si>
  <si>
    <t>801-5</t>
  </si>
  <si>
    <t>čistíren odpadních vod (mimo budovy), nádrží, vodojemů, žlabů nebo kanálů, včetně pomocného pracovního lešení o výšce podlahy do 1900 mm a pro zatížení do 1,5 kPa,</t>
  </si>
  <si>
    <t>380356211R00</t>
  </si>
  <si>
    <t>Bednění kompletních konstrukcí omítaných z betonu prostého nebo železového obyčejného i vodostavebního, ploch rovinných, zřízení</t>
  </si>
  <si>
    <t>čistíren odpadních vod (mimo budovy), nádrží, vodojemů, žlabů nebo kanálů</t>
  </si>
  <si>
    <t>380356212R00</t>
  </si>
  <si>
    <t>Bednění kompletních konstrukcí omítaných z betonu prostého nebo železového obyčejného i vodostavebního, ploch rovinných, odbednění</t>
  </si>
  <si>
    <t>380361007R00</t>
  </si>
  <si>
    <t>Výztuž kompletních konstrukcí z oceli z oceli B500B</t>
  </si>
  <si>
    <t>t</t>
  </si>
  <si>
    <t>čistíren odpadních vod (mimo budovy), nádrží, vodojemů, žlabů nebo kanálů, včetně pomocného pracovního lešení o výšce podlahy do 1900 mm a pro zatížení do 1,5 kPa</t>
  </si>
  <si>
    <t>931981011R00</t>
  </si>
  <si>
    <t>Zřízení těsnění pracovní spáry bentonitovou páskou včetně mřížky, rozměr 20x25 mm</t>
  </si>
  <si>
    <t>931981021R00</t>
  </si>
  <si>
    <t xml:space="preserve">Zřízení těsnění pracovní spáry bitumenovým plechem,  </t>
  </si>
  <si>
    <t>3-001</t>
  </si>
  <si>
    <t>Vytvoření odtoku ve stěně žlabu</t>
  </si>
  <si>
    <t>kus</t>
  </si>
  <si>
    <t>Vlastní</t>
  </si>
  <si>
    <t>Kalkul</t>
  </si>
  <si>
    <t>8-001</t>
  </si>
  <si>
    <t>Napojení do stávajicí kanalizace vč úpravy odtoku z kanálku</t>
  </si>
  <si>
    <t>kpl</t>
  </si>
  <si>
    <t>961044111R00</t>
  </si>
  <si>
    <t>Bourání základů z betonu prostého</t>
  </si>
  <si>
    <t>801-3</t>
  </si>
  <si>
    <t>nebo vybourání otvorů průřezové plochy přes 4 m2 v základech,</t>
  </si>
  <si>
    <t>963015131R00</t>
  </si>
  <si>
    <t>Demontáž prefabrikovaných krycích desek o hmotnosti do 0,12 t</t>
  </si>
  <si>
    <t>kanálů, šachet a žump, manipulace s deskami do vzdálenosti 8 m od osy kanálu, očištění nebo vysekání betonu kolem závěsných ok pro zachycení háků zvedacího mechanizmu,</t>
  </si>
  <si>
    <t>970241250R00</t>
  </si>
  <si>
    <t>Řezání prostého betonu hloubka řezu 250 mm</t>
  </si>
  <si>
    <t>976075311R00</t>
  </si>
  <si>
    <t>Vybourání kovových doplňkových konstrukcí ocelových konzol pro pavlače, transmise apod.  hmotnosti do 50 kg</t>
  </si>
  <si>
    <t>979082312R00</t>
  </si>
  <si>
    <t xml:space="preserve">Vodorovná doprava suti a vybouraných hmot vodorovná doprava suti a vybouraných hmot bez naložení, s vyložením a hrubým urovnáním po suchu, vzdálenost do 500 m,  </t>
  </si>
  <si>
    <t>832-1</t>
  </si>
  <si>
    <t>Přesun suti</t>
  </si>
  <si>
    <t>POL8_</t>
  </si>
  <si>
    <t>bez naložení, s vyložením a hrubým urovnáním</t>
  </si>
  <si>
    <t>979086112R00</t>
  </si>
  <si>
    <t xml:space="preserve">Vodorovná doprava suti a vybouraných hmot nakládání nebo překládání suti a vybouraných hmot na dopravní prostředek při vodorovné dopravě,  ,  </t>
  </si>
  <si>
    <t>979096205R00</t>
  </si>
  <si>
    <t>Stavební suť plnění mobilní drticí jednotky stavební sutí</t>
  </si>
  <si>
    <t>800-6</t>
  </si>
  <si>
    <t>979096211R00</t>
  </si>
  <si>
    <t>Stavební suť drcení drticí jednotkou</t>
  </si>
  <si>
    <t>979096221R00</t>
  </si>
  <si>
    <t>Stavební suť třídění třidicí jednotkou</t>
  </si>
  <si>
    <t>999281105R00</t>
  </si>
  <si>
    <t xml:space="preserve">Přesun hmot pro opravy a údržbu objektů pro opravy a údržbu dosavadních objektů včetně vnějších plášťů  výšky do 6 m,  </t>
  </si>
  <si>
    <t>801-4</t>
  </si>
  <si>
    <t>Přesun hmot</t>
  </si>
  <si>
    <t>POL7_</t>
  </si>
  <si>
    <t>oborů 801, 803, 811 a 812</t>
  </si>
  <si>
    <t>005111019T</t>
  </si>
  <si>
    <t>Zařízení staveniště</t>
  </si>
  <si>
    <t>Soubor</t>
  </si>
  <si>
    <t>Indiv</t>
  </si>
  <si>
    <t>VRN</t>
  </si>
  <si>
    <t>POL99_2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</si>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</sst>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TB0Jl7w/Zf537A3k7FEMmHgKQ4Vgbb92oiq+d+8n7I9muFYkjSST7kFAR2RpTsD108D4fbISudlknkQ/mhyasg==" saltValue="MDwojZpWEYdf4goT3lg0x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46</v>
      </c>
      <c r="C3" s="112"/>
      <c r="D3" s="118" t="s">
        <v>45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08">
        <v>1187224</v>
      </c>
      <c r="B4" s="122" t="s">
        <v>47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50</v>
      </c>
      <c r="E5" s="91"/>
      <c r="F5" s="91"/>
      <c r="G5" s="91"/>
      <c r="H5" s="18" t="s">
        <v>40</v>
      </c>
      <c r="I5" s="130" t="s">
        <v>54</v>
      </c>
      <c r="J5" s="8"/>
    </row>
    <row r="6" spans="1:15" ht="15.75" customHeight="1" x14ac:dyDescent="0.2">
      <c r="A6" s="2"/>
      <c r="B6" s="28"/>
      <c r="C6" s="55"/>
      <c r="D6" s="110" t="s">
        <v>51</v>
      </c>
      <c r="E6" s="92"/>
      <c r="F6" s="92"/>
      <c r="G6" s="92"/>
      <c r="H6" s="18" t="s">
        <v>34</v>
      </c>
      <c r="I6" s="130" t="s">
        <v>55</v>
      </c>
      <c r="J6" s="8"/>
    </row>
    <row r="7" spans="1:15" ht="15.75" customHeight="1" x14ac:dyDescent="0.2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SUMIF(F53:F60,A16,I53:I60)+SUMIF(F53:F60,"PSU",I53:I60)</f>
        <v>0</v>
      </c>
      <c r="J16" s="85"/>
    </row>
    <row r="17" spans="1:10" ht="23.25" customHeight="1" x14ac:dyDescent="0.2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SUMIF(F53:F60,A17,I53:I60)</f>
        <v>0</v>
      </c>
      <c r="J17" s="85"/>
    </row>
    <row r="18" spans="1:10" ht="23.25" customHeight="1" x14ac:dyDescent="0.2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SUMIF(F53:F60,A18,I53:I60)</f>
        <v>0</v>
      </c>
      <c r="J18" s="85"/>
    </row>
    <row r="19" spans="1:10" ht="23.25" customHeight="1" x14ac:dyDescent="0.2">
      <c r="A19" s="201" t="s">
        <v>83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SUMIF(F53:F60,A19,I53:I60)</f>
        <v>0</v>
      </c>
      <c r="J19" s="85"/>
    </row>
    <row r="20" spans="1:10" ht="23.25" customHeight="1" x14ac:dyDescent="0.2">
      <c r="A20" s="201" t="s">
        <v>82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SUMIF(F53:F60,A20,I53:I60)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IF(A28&gt;50, ROUNDUP(A27, 0), ROUNDDOWN(A27, 0))</f>
        <v>0</v>
      </c>
      <c r="H28" s="174"/>
      <c r="I28" s="174"/>
      <c r="J28" s="175" t="str">
        <f t="shared" si="0"/>
        <v>CZK</v>
      </c>
    </row>
    <row r="29" spans="1:10" ht="27.75" hidden="1" customHeight="1" thickBot="1" x14ac:dyDescent="0.25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8">
        <v>1</v>
      </c>
      <c r="B39" s="149" t="s">
        <v>56</v>
      </c>
      <c r="C39" s="150"/>
      <c r="D39" s="150"/>
      <c r="E39" s="150"/>
      <c r="F39" s="151">
        <f>'09 03 Pol'!AE60</f>
        <v>0</v>
      </c>
      <c r="G39" s="152">
        <f>'09 03 Pol'!AF60</f>
        <v>0</v>
      </c>
      <c r="H39" s="153"/>
      <c r="I39" s="154">
        <f>F39+G39+H39</f>
        <v>0</v>
      </c>
      <c r="J39" s="155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6"/>
      <c r="C40" s="157" t="s">
        <v>57</v>
      </c>
      <c r="D40" s="157"/>
      <c r="E40" s="157"/>
      <c r="F40" s="158"/>
      <c r="G40" s="159"/>
      <c r="H40" s="159"/>
      <c r="I40" s="160"/>
      <c r="J40" s="161"/>
    </row>
    <row r="41" spans="1:10" ht="25.5" hidden="1" customHeight="1" x14ac:dyDescent="0.2">
      <c r="A41" s="138">
        <v>2</v>
      </c>
      <c r="B41" s="156" t="s">
        <v>45</v>
      </c>
      <c r="C41" s="157" t="s">
        <v>44</v>
      </c>
      <c r="D41" s="157"/>
      <c r="E41" s="157"/>
      <c r="F41" s="158">
        <f>'09 03 Pol'!AE60</f>
        <v>0</v>
      </c>
      <c r="G41" s="159">
        <f>'09 03 Pol'!AF60</f>
        <v>0</v>
      </c>
      <c r="H41" s="159"/>
      <c r="I41" s="160">
        <f>F41+G41+H41</f>
        <v>0</v>
      </c>
      <c r="J41" s="161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62" t="s">
        <v>43</v>
      </c>
      <c r="C42" s="150" t="s">
        <v>44</v>
      </c>
      <c r="D42" s="150"/>
      <c r="E42" s="150"/>
      <c r="F42" s="163">
        <f>'09 03 Pol'!AE60</f>
        <v>0</v>
      </c>
      <c r="G42" s="153">
        <f>'09 03 Pol'!AF60</f>
        <v>0</v>
      </c>
      <c r="H42" s="153"/>
      <c r="I42" s="154">
        <f>F42+G42+H42</f>
        <v>0</v>
      </c>
      <c r="J42" s="155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4" t="s">
        <v>58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5" spans="1:10" x14ac:dyDescent="0.2">
      <c r="A45" t="s">
        <v>60</v>
      </c>
      <c r="B45" t="s">
        <v>61</v>
      </c>
    </row>
    <row r="46" spans="1:10" x14ac:dyDescent="0.2">
      <c r="A46" t="s">
        <v>62</v>
      </c>
      <c r="B46" t="s">
        <v>63</v>
      </c>
    </row>
    <row r="47" spans="1:10" x14ac:dyDescent="0.2">
      <c r="A47" t="s">
        <v>64</v>
      </c>
      <c r="B47" t="s">
        <v>65</v>
      </c>
    </row>
    <row r="50" spans="1:10" ht="15.75" x14ac:dyDescent="0.25">
      <c r="B50" s="180" t="s">
        <v>66</v>
      </c>
    </row>
    <row r="52" spans="1:10" ht="25.5" customHeight="1" x14ac:dyDescent="0.2">
      <c r="A52" s="182"/>
      <c r="B52" s="185" t="s">
        <v>17</v>
      </c>
      <c r="C52" s="185" t="s">
        <v>5</v>
      </c>
      <c r="D52" s="186"/>
      <c r="E52" s="186"/>
      <c r="F52" s="187" t="s">
        <v>67</v>
      </c>
      <c r="G52" s="187"/>
      <c r="H52" s="187"/>
      <c r="I52" s="187" t="s">
        <v>29</v>
      </c>
      <c r="J52" s="187" t="s">
        <v>0</v>
      </c>
    </row>
    <row r="53" spans="1:10" ht="36.75" customHeight="1" x14ac:dyDescent="0.2">
      <c r="A53" s="183"/>
      <c r="B53" s="188" t="s">
        <v>68</v>
      </c>
      <c r="C53" s="189" t="s">
        <v>69</v>
      </c>
      <c r="D53" s="190"/>
      <c r="E53" s="190"/>
      <c r="F53" s="197" t="s">
        <v>24</v>
      </c>
      <c r="G53" s="198"/>
      <c r="H53" s="198"/>
      <c r="I53" s="198">
        <f>'09 03 Pol'!G8</f>
        <v>0</v>
      </c>
      <c r="J53" s="194" t="str">
        <f>IF(I61=0,"",I53/I61*100)</f>
        <v/>
      </c>
    </row>
    <row r="54" spans="1:10" ht="36.75" customHeight="1" x14ac:dyDescent="0.2">
      <c r="A54" s="183"/>
      <c r="B54" s="188" t="s">
        <v>70</v>
      </c>
      <c r="C54" s="189" t="s">
        <v>71</v>
      </c>
      <c r="D54" s="190"/>
      <c r="E54" s="190"/>
      <c r="F54" s="197" t="s">
        <v>24</v>
      </c>
      <c r="G54" s="198"/>
      <c r="H54" s="198"/>
      <c r="I54" s="198">
        <f>'09 03 Pol'!G17</f>
        <v>0</v>
      </c>
      <c r="J54" s="194" t="str">
        <f>IF(I61=0,"",I54/I61*100)</f>
        <v/>
      </c>
    </row>
    <row r="55" spans="1:10" ht="36.75" customHeight="1" x14ac:dyDescent="0.2">
      <c r="A55" s="183"/>
      <c r="B55" s="188" t="s">
        <v>72</v>
      </c>
      <c r="C55" s="189" t="s">
        <v>73</v>
      </c>
      <c r="D55" s="190"/>
      <c r="E55" s="190"/>
      <c r="F55" s="197" t="s">
        <v>24</v>
      </c>
      <c r="G55" s="198"/>
      <c r="H55" s="198"/>
      <c r="I55" s="198">
        <f>'09 03 Pol'!G20</f>
        <v>0</v>
      </c>
      <c r="J55" s="194" t="str">
        <f>IF(I61=0,"",I55/I61*100)</f>
        <v/>
      </c>
    </row>
    <row r="56" spans="1:10" ht="36.75" customHeight="1" x14ac:dyDescent="0.2">
      <c r="A56" s="183"/>
      <c r="B56" s="188" t="s">
        <v>74</v>
      </c>
      <c r="C56" s="189" t="s">
        <v>75</v>
      </c>
      <c r="D56" s="190"/>
      <c r="E56" s="190"/>
      <c r="F56" s="197" t="s">
        <v>24</v>
      </c>
      <c r="G56" s="198"/>
      <c r="H56" s="198"/>
      <c r="I56" s="198">
        <f>'09 03 Pol'!G37</f>
        <v>0</v>
      </c>
      <c r="J56" s="194" t="str">
        <f>IF(I61=0,"",I56/I61*100)</f>
        <v/>
      </c>
    </row>
    <row r="57" spans="1:10" ht="36.75" customHeight="1" x14ac:dyDescent="0.2">
      <c r="A57" s="183"/>
      <c r="B57" s="188" t="s">
        <v>76</v>
      </c>
      <c r="C57" s="189" t="s">
        <v>77</v>
      </c>
      <c r="D57" s="190"/>
      <c r="E57" s="190"/>
      <c r="F57" s="197" t="s">
        <v>24</v>
      </c>
      <c r="G57" s="198"/>
      <c r="H57" s="198"/>
      <c r="I57" s="198">
        <f>'09 03 Pol'!G39</f>
        <v>0</v>
      </c>
      <c r="J57" s="194" t="str">
        <f>IF(I61=0,"",I57/I61*100)</f>
        <v/>
      </c>
    </row>
    <row r="58" spans="1:10" ht="36.75" customHeight="1" x14ac:dyDescent="0.2">
      <c r="A58" s="183"/>
      <c r="B58" s="188" t="s">
        <v>78</v>
      </c>
      <c r="C58" s="189" t="s">
        <v>79</v>
      </c>
      <c r="D58" s="190"/>
      <c r="E58" s="190"/>
      <c r="F58" s="197" t="s">
        <v>24</v>
      </c>
      <c r="G58" s="198"/>
      <c r="H58" s="198"/>
      <c r="I58" s="198">
        <f>'09 03 Pol'!G46</f>
        <v>0</v>
      </c>
      <c r="J58" s="194" t="str">
        <f>IF(I61=0,"",I58/I61*100)</f>
        <v/>
      </c>
    </row>
    <row r="59" spans="1:10" ht="36.75" customHeight="1" x14ac:dyDescent="0.2">
      <c r="A59" s="183"/>
      <c r="B59" s="188" t="s">
        <v>80</v>
      </c>
      <c r="C59" s="189" t="s">
        <v>81</v>
      </c>
      <c r="D59" s="190"/>
      <c r="E59" s="190"/>
      <c r="F59" s="197" t="s">
        <v>24</v>
      </c>
      <c r="G59" s="198"/>
      <c r="H59" s="198"/>
      <c r="I59" s="198">
        <f>'09 03 Pol'!G54</f>
        <v>0</v>
      </c>
      <c r="J59" s="194" t="str">
        <f>IF(I61=0,"",I59/I61*100)</f>
        <v/>
      </c>
    </row>
    <row r="60" spans="1:10" ht="36.75" customHeight="1" x14ac:dyDescent="0.2">
      <c r="A60" s="183"/>
      <c r="B60" s="188" t="s">
        <v>82</v>
      </c>
      <c r="C60" s="189" t="s">
        <v>28</v>
      </c>
      <c r="D60" s="190"/>
      <c r="E60" s="190"/>
      <c r="F60" s="197" t="s">
        <v>82</v>
      </c>
      <c r="G60" s="198"/>
      <c r="H60" s="198"/>
      <c r="I60" s="198">
        <f>'09 03 Pol'!G57</f>
        <v>0</v>
      </c>
      <c r="J60" s="194" t="str">
        <f>IF(I61=0,"",I60/I61*100)</f>
        <v/>
      </c>
    </row>
    <row r="61" spans="1:10" ht="25.5" customHeight="1" x14ac:dyDescent="0.2">
      <c r="A61" s="184"/>
      <c r="B61" s="191" t="s">
        <v>1</v>
      </c>
      <c r="C61" s="192"/>
      <c r="D61" s="193"/>
      <c r="E61" s="193"/>
      <c r="F61" s="199"/>
      <c r="G61" s="200"/>
      <c r="H61" s="200"/>
      <c r="I61" s="200">
        <f>SUM(I53:I60)</f>
        <v>0</v>
      </c>
      <c r="J61" s="195">
        <f>SUM(J53:J60)</f>
        <v>0</v>
      </c>
    </row>
    <row r="62" spans="1:10" x14ac:dyDescent="0.2">
      <c r="F62" s="137"/>
      <c r="G62" s="137"/>
      <c r="H62" s="137"/>
      <c r="I62" s="137"/>
      <c r="J62" s="196"/>
    </row>
    <row r="63" spans="1:10" x14ac:dyDescent="0.2">
      <c r="F63" s="137"/>
      <c r="G63" s="137"/>
      <c r="H63" s="137"/>
      <c r="I63" s="137"/>
      <c r="J63" s="196"/>
    </row>
    <row r="64" spans="1:10" x14ac:dyDescent="0.2">
      <c r="F64" s="137"/>
      <c r="G64" s="137"/>
      <c r="H64" s="137"/>
      <c r="I64" s="137"/>
      <c r="J64" s="196"/>
    </row>
  </sheetData>
  <sheetProtection algorithmName="SHA-512" hashValue="bBskFjGLj6SUu519TMn6Cr0IEobgwo9wYZgVyB3FQ8VhBRFwHYRkmwab25iby7ccb6PyRZejqdEOUKKkPbRnug==" saltValue="D9U34MjJvXYE9wNU9ucX6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8:E58"/>
    <mergeCell ref="C59:E59"/>
    <mergeCell ref="C60:E60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SsIaLg1H0LpWlZjNUhFCgzNZsHpWZ8Fx+RCgLZnN6di/fsYAdOlkg8FbLktiafG+BVY3rBYUcR0YP1V7r3zduw==" saltValue="5cTpk96P2YBv0Ft4ispi0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80D2A-4C86-4A0A-AA7D-EC837294B9F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81" customWidth="1"/>
    <col min="3" max="3" width="63.28515625" style="18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2" t="s">
        <v>84</v>
      </c>
      <c r="B1" s="202"/>
      <c r="C1" s="202"/>
      <c r="D1" s="202"/>
      <c r="E1" s="202"/>
      <c r="F1" s="202"/>
      <c r="G1" s="202"/>
      <c r="AG1" t="s">
        <v>85</v>
      </c>
    </row>
    <row r="2" spans="1:60" ht="24.95" customHeight="1" x14ac:dyDescent="0.2">
      <c r="A2" s="203" t="s">
        <v>7</v>
      </c>
      <c r="B2" s="49" t="s">
        <v>48</v>
      </c>
      <c r="C2" s="206" t="s">
        <v>49</v>
      </c>
      <c r="D2" s="204"/>
      <c r="E2" s="204"/>
      <c r="F2" s="204"/>
      <c r="G2" s="205"/>
      <c r="AG2" t="s">
        <v>86</v>
      </c>
    </row>
    <row r="3" spans="1:60" ht="24.95" customHeight="1" x14ac:dyDescent="0.2">
      <c r="A3" s="203" t="s">
        <v>8</v>
      </c>
      <c r="B3" s="49" t="s">
        <v>45</v>
      </c>
      <c r="C3" s="206" t="s">
        <v>44</v>
      </c>
      <c r="D3" s="204"/>
      <c r="E3" s="204"/>
      <c r="F3" s="204"/>
      <c r="G3" s="205"/>
      <c r="AC3" s="181" t="s">
        <v>86</v>
      </c>
      <c r="AG3" t="s">
        <v>87</v>
      </c>
    </row>
    <row r="4" spans="1:60" ht="24.95" customHeight="1" x14ac:dyDescent="0.2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88</v>
      </c>
    </row>
    <row r="5" spans="1:60" x14ac:dyDescent="0.2">
      <c r="D5" s="10"/>
    </row>
    <row r="6" spans="1:60" ht="38.25" x14ac:dyDescent="0.2">
      <c r="A6" s="213" t="s">
        <v>89</v>
      </c>
      <c r="B6" s="215" t="s">
        <v>90</v>
      </c>
      <c r="C6" s="215" t="s">
        <v>91</v>
      </c>
      <c r="D6" s="214" t="s">
        <v>92</v>
      </c>
      <c r="E6" s="213" t="s">
        <v>93</v>
      </c>
      <c r="F6" s="212" t="s">
        <v>94</v>
      </c>
      <c r="G6" s="213" t="s">
        <v>29</v>
      </c>
      <c r="H6" s="216" t="s">
        <v>30</v>
      </c>
      <c r="I6" s="216" t="s">
        <v>95</v>
      </c>
      <c r="J6" s="216" t="s">
        <v>31</v>
      </c>
      <c r="K6" s="216" t="s">
        <v>96</v>
      </c>
      <c r="L6" s="216" t="s">
        <v>97</v>
      </c>
      <c r="M6" s="216" t="s">
        <v>98</v>
      </c>
      <c r="N6" s="216" t="s">
        <v>99</v>
      </c>
      <c r="O6" s="216" t="s">
        <v>100</v>
      </c>
      <c r="P6" s="216" t="s">
        <v>101</v>
      </c>
      <c r="Q6" s="216" t="s">
        <v>102</v>
      </c>
      <c r="R6" s="216" t="s">
        <v>103</v>
      </c>
      <c r="S6" s="216" t="s">
        <v>104</v>
      </c>
      <c r="T6" s="216" t="s">
        <v>105</v>
      </c>
      <c r="U6" s="216" t="s">
        <v>106</v>
      </c>
      <c r="V6" s="216" t="s">
        <v>107</v>
      </c>
      <c r="W6" s="216" t="s">
        <v>108</v>
      </c>
      <c r="X6" s="216" t="s">
        <v>109</v>
      </c>
      <c r="Y6" s="216" t="s">
        <v>110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">
      <c r="A8" s="229" t="s">
        <v>111</v>
      </c>
      <c r="B8" s="230" t="s">
        <v>68</v>
      </c>
      <c r="C8" s="252" t="s">
        <v>69</v>
      </c>
      <c r="D8" s="231"/>
      <c r="E8" s="232"/>
      <c r="F8" s="233"/>
      <c r="G8" s="233">
        <f>SUMIF(AG9:AG16,"&lt;&gt;NOR",G9:G16)</f>
        <v>0</v>
      </c>
      <c r="H8" s="233"/>
      <c r="I8" s="233">
        <f>SUM(I9:I16)</f>
        <v>0</v>
      </c>
      <c r="J8" s="233"/>
      <c r="K8" s="233">
        <f>SUM(K9:K16)</f>
        <v>0</v>
      </c>
      <c r="L8" s="233"/>
      <c r="M8" s="233">
        <f>SUM(M9:M16)</f>
        <v>0</v>
      </c>
      <c r="N8" s="232"/>
      <c r="O8" s="232">
        <f>SUM(O9:O16)</f>
        <v>0</v>
      </c>
      <c r="P8" s="232"/>
      <c r="Q8" s="232">
        <f>SUM(Q9:Q16)</f>
        <v>0</v>
      </c>
      <c r="R8" s="233"/>
      <c r="S8" s="233"/>
      <c r="T8" s="234"/>
      <c r="U8" s="228"/>
      <c r="V8" s="228">
        <f>SUM(V9:V16)</f>
        <v>7.81</v>
      </c>
      <c r="W8" s="228"/>
      <c r="X8" s="228"/>
      <c r="Y8" s="228"/>
      <c r="AG8" t="s">
        <v>112</v>
      </c>
    </row>
    <row r="9" spans="1:60" outlineLevel="1" x14ac:dyDescent="0.2">
      <c r="A9" s="236">
        <v>1</v>
      </c>
      <c r="B9" s="237" t="s">
        <v>113</v>
      </c>
      <c r="C9" s="253" t="s">
        <v>114</v>
      </c>
      <c r="D9" s="238" t="s">
        <v>115</v>
      </c>
      <c r="E9" s="239">
        <v>22.95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 t="s">
        <v>116</v>
      </c>
      <c r="S9" s="241" t="s">
        <v>117</v>
      </c>
      <c r="T9" s="242" t="s">
        <v>117</v>
      </c>
      <c r="U9" s="227">
        <v>0.2</v>
      </c>
      <c r="V9" s="227">
        <f>ROUND(E9*U9,2)</f>
        <v>4.59</v>
      </c>
      <c r="W9" s="227"/>
      <c r="X9" s="227" t="s">
        <v>118</v>
      </c>
      <c r="Y9" s="227" t="s">
        <v>119</v>
      </c>
      <c r="Z9" s="217"/>
      <c r="AA9" s="217"/>
      <c r="AB9" s="217"/>
      <c r="AC9" s="217"/>
      <c r="AD9" s="217"/>
      <c r="AE9" s="217"/>
      <c r="AF9" s="217"/>
      <c r="AG9" s="217" t="s">
        <v>120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33.75" outlineLevel="2" x14ac:dyDescent="0.2">
      <c r="A10" s="224"/>
      <c r="B10" s="225"/>
      <c r="C10" s="254" t="s">
        <v>121</v>
      </c>
      <c r="D10" s="244"/>
      <c r="E10" s="244"/>
      <c r="F10" s="244"/>
      <c r="G10" s="244"/>
      <c r="H10" s="227"/>
      <c r="I10" s="227"/>
      <c r="J10" s="227"/>
      <c r="K10" s="227"/>
      <c r="L10" s="227"/>
      <c r="M10" s="227"/>
      <c r="N10" s="226"/>
      <c r="O10" s="226"/>
      <c r="P10" s="226"/>
      <c r="Q10" s="226"/>
      <c r="R10" s="227"/>
      <c r="S10" s="227"/>
      <c r="T10" s="227"/>
      <c r="U10" s="227"/>
      <c r="V10" s="227"/>
      <c r="W10" s="227"/>
      <c r="X10" s="227"/>
      <c r="Y10" s="227"/>
      <c r="Z10" s="217"/>
      <c r="AA10" s="217"/>
      <c r="AB10" s="217"/>
      <c r="AC10" s="217"/>
      <c r="AD10" s="217"/>
      <c r="AE10" s="217"/>
      <c r="AF10" s="217"/>
      <c r="AG10" s="217" t="s">
        <v>122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43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36">
        <v>2</v>
      </c>
      <c r="B11" s="237" t="s">
        <v>123</v>
      </c>
      <c r="C11" s="253" t="s">
        <v>124</v>
      </c>
      <c r="D11" s="238" t="s">
        <v>115</v>
      </c>
      <c r="E11" s="239">
        <v>22.95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41" t="s">
        <v>116</v>
      </c>
      <c r="S11" s="241" t="s">
        <v>117</v>
      </c>
      <c r="T11" s="242" t="s">
        <v>117</v>
      </c>
      <c r="U11" s="227">
        <v>8.4000000000000005E-2</v>
      </c>
      <c r="V11" s="227">
        <f>ROUND(E11*U11,2)</f>
        <v>1.93</v>
      </c>
      <c r="W11" s="227"/>
      <c r="X11" s="227" t="s">
        <v>118</v>
      </c>
      <c r="Y11" s="227" t="s">
        <v>119</v>
      </c>
      <c r="Z11" s="217"/>
      <c r="AA11" s="217"/>
      <c r="AB11" s="217"/>
      <c r="AC11" s="217"/>
      <c r="AD11" s="217"/>
      <c r="AE11" s="217"/>
      <c r="AF11" s="217"/>
      <c r="AG11" s="217" t="s">
        <v>120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33.75" outlineLevel="2" x14ac:dyDescent="0.2">
      <c r="A12" s="224"/>
      <c r="B12" s="225"/>
      <c r="C12" s="254" t="s">
        <v>121</v>
      </c>
      <c r="D12" s="244"/>
      <c r="E12" s="244"/>
      <c r="F12" s="244"/>
      <c r="G12" s="244"/>
      <c r="H12" s="227"/>
      <c r="I12" s="227"/>
      <c r="J12" s="227"/>
      <c r="K12" s="227"/>
      <c r="L12" s="227"/>
      <c r="M12" s="227"/>
      <c r="N12" s="226"/>
      <c r="O12" s="226"/>
      <c r="P12" s="226"/>
      <c r="Q12" s="226"/>
      <c r="R12" s="227"/>
      <c r="S12" s="227"/>
      <c r="T12" s="227"/>
      <c r="U12" s="227"/>
      <c r="V12" s="227"/>
      <c r="W12" s="227"/>
      <c r="X12" s="227"/>
      <c r="Y12" s="227"/>
      <c r="Z12" s="217"/>
      <c r="AA12" s="217"/>
      <c r="AB12" s="217"/>
      <c r="AC12" s="217"/>
      <c r="AD12" s="217"/>
      <c r="AE12" s="217"/>
      <c r="AF12" s="217"/>
      <c r="AG12" s="217" t="s">
        <v>122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43" t="str">
        <f>C12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36">
        <v>3</v>
      </c>
      <c r="B13" s="237" t="s">
        <v>125</v>
      </c>
      <c r="C13" s="253" t="s">
        <v>126</v>
      </c>
      <c r="D13" s="238" t="s">
        <v>115</v>
      </c>
      <c r="E13" s="239">
        <v>22.95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41" t="s">
        <v>116</v>
      </c>
      <c r="S13" s="241" t="s">
        <v>117</v>
      </c>
      <c r="T13" s="242" t="s">
        <v>117</v>
      </c>
      <c r="U13" s="227">
        <v>1.0999999999999999E-2</v>
      </c>
      <c r="V13" s="227">
        <f>ROUND(E13*U13,2)</f>
        <v>0.25</v>
      </c>
      <c r="W13" s="227"/>
      <c r="X13" s="227" t="s">
        <v>118</v>
      </c>
      <c r="Y13" s="227" t="s">
        <v>119</v>
      </c>
      <c r="Z13" s="217"/>
      <c r="AA13" s="217"/>
      <c r="AB13" s="217"/>
      <c r="AC13" s="217"/>
      <c r="AD13" s="217"/>
      <c r="AE13" s="217"/>
      <c r="AF13" s="217"/>
      <c r="AG13" s="217" t="s">
        <v>120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2" x14ac:dyDescent="0.2">
      <c r="A14" s="224"/>
      <c r="B14" s="225"/>
      <c r="C14" s="254" t="s">
        <v>127</v>
      </c>
      <c r="D14" s="244"/>
      <c r="E14" s="244"/>
      <c r="F14" s="244"/>
      <c r="G14" s="244"/>
      <c r="H14" s="227"/>
      <c r="I14" s="227"/>
      <c r="J14" s="227"/>
      <c r="K14" s="227"/>
      <c r="L14" s="227"/>
      <c r="M14" s="227"/>
      <c r="N14" s="226"/>
      <c r="O14" s="226"/>
      <c r="P14" s="226"/>
      <c r="Q14" s="226"/>
      <c r="R14" s="227"/>
      <c r="S14" s="227"/>
      <c r="T14" s="227"/>
      <c r="U14" s="227"/>
      <c r="V14" s="227"/>
      <c r="W14" s="227"/>
      <c r="X14" s="227"/>
      <c r="Y14" s="227"/>
      <c r="Z14" s="217"/>
      <c r="AA14" s="217"/>
      <c r="AB14" s="217"/>
      <c r="AC14" s="217"/>
      <c r="AD14" s="217"/>
      <c r="AE14" s="217"/>
      <c r="AF14" s="217"/>
      <c r="AG14" s="217" t="s">
        <v>122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36">
        <v>4</v>
      </c>
      <c r="B15" s="237" t="s">
        <v>128</v>
      </c>
      <c r="C15" s="253" t="s">
        <v>129</v>
      </c>
      <c r="D15" s="238" t="s">
        <v>130</v>
      </c>
      <c r="E15" s="239">
        <v>57.6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41" t="s">
        <v>116</v>
      </c>
      <c r="S15" s="241" t="s">
        <v>117</v>
      </c>
      <c r="T15" s="242" t="s">
        <v>117</v>
      </c>
      <c r="U15" s="227">
        <v>1.7999999999999999E-2</v>
      </c>
      <c r="V15" s="227">
        <f>ROUND(E15*U15,2)</f>
        <v>1.04</v>
      </c>
      <c r="W15" s="227"/>
      <c r="X15" s="227" t="s">
        <v>118</v>
      </c>
      <c r="Y15" s="227" t="s">
        <v>119</v>
      </c>
      <c r="Z15" s="217"/>
      <c r="AA15" s="217"/>
      <c r="AB15" s="217"/>
      <c r="AC15" s="217"/>
      <c r="AD15" s="217"/>
      <c r="AE15" s="217"/>
      <c r="AF15" s="217"/>
      <c r="AG15" s="217" t="s">
        <v>120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2" x14ac:dyDescent="0.2">
      <c r="A16" s="224"/>
      <c r="B16" s="225"/>
      <c r="C16" s="254" t="s">
        <v>131</v>
      </c>
      <c r="D16" s="244"/>
      <c r="E16" s="244"/>
      <c r="F16" s="244"/>
      <c r="G16" s="244"/>
      <c r="H16" s="227"/>
      <c r="I16" s="227"/>
      <c r="J16" s="227"/>
      <c r="K16" s="227"/>
      <c r="L16" s="227"/>
      <c r="M16" s="227"/>
      <c r="N16" s="226"/>
      <c r="O16" s="226"/>
      <c r="P16" s="226"/>
      <c r="Q16" s="226"/>
      <c r="R16" s="227"/>
      <c r="S16" s="227"/>
      <c r="T16" s="227"/>
      <c r="U16" s="227"/>
      <c r="V16" s="227"/>
      <c r="W16" s="227"/>
      <c r="X16" s="227"/>
      <c r="Y16" s="227"/>
      <c r="Z16" s="217"/>
      <c r="AA16" s="217"/>
      <c r="AB16" s="217"/>
      <c r="AC16" s="217"/>
      <c r="AD16" s="217"/>
      <c r="AE16" s="217"/>
      <c r="AF16" s="217"/>
      <c r="AG16" s="217" t="s">
        <v>122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x14ac:dyDescent="0.2">
      <c r="A17" s="229" t="s">
        <v>111</v>
      </c>
      <c r="B17" s="230" t="s">
        <v>70</v>
      </c>
      <c r="C17" s="252" t="s">
        <v>71</v>
      </c>
      <c r="D17" s="231"/>
      <c r="E17" s="232"/>
      <c r="F17" s="233"/>
      <c r="G17" s="233">
        <f>SUMIF(AG18:AG19,"&lt;&gt;NOR",G18:G19)</f>
        <v>0</v>
      </c>
      <c r="H17" s="233"/>
      <c r="I17" s="233">
        <f>SUM(I18:I19)</f>
        <v>0</v>
      </c>
      <c r="J17" s="233"/>
      <c r="K17" s="233">
        <f>SUM(K18:K19)</f>
        <v>0</v>
      </c>
      <c r="L17" s="233"/>
      <c r="M17" s="233">
        <f>SUM(M18:M19)</f>
        <v>0</v>
      </c>
      <c r="N17" s="232"/>
      <c r="O17" s="232">
        <f>SUM(O18:O19)</f>
        <v>25.52</v>
      </c>
      <c r="P17" s="232"/>
      <c r="Q17" s="232">
        <f>SUM(Q18:Q19)</f>
        <v>0</v>
      </c>
      <c r="R17" s="233"/>
      <c r="S17" s="233"/>
      <c r="T17" s="234"/>
      <c r="U17" s="228"/>
      <c r="V17" s="228">
        <f>SUM(V18:V19)</f>
        <v>14.56</v>
      </c>
      <c r="W17" s="228"/>
      <c r="X17" s="228"/>
      <c r="Y17" s="228"/>
      <c r="AG17" t="s">
        <v>112</v>
      </c>
    </row>
    <row r="18" spans="1:60" outlineLevel="1" x14ac:dyDescent="0.2">
      <c r="A18" s="245">
        <v>5</v>
      </c>
      <c r="B18" s="246" t="s">
        <v>132</v>
      </c>
      <c r="C18" s="255" t="s">
        <v>133</v>
      </c>
      <c r="D18" s="247" t="s">
        <v>115</v>
      </c>
      <c r="E18" s="248">
        <v>12.15</v>
      </c>
      <c r="F18" s="249"/>
      <c r="G18" s="250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21</v>
      </c>
      <c r="M18" s="250">
        <f>G18*(1+L18/100)</f>
        <v>0</v>
      </c>
      <c r="N18" s="248">
        <v>2.1</v>
      </c>
      <c r="O18" s="248">
        <f>ROUND(E18*N18,2)</f>
        <v>25.52</v>
      </c>
      <c r="P18" s="248">
        <v>0</v>
      </c>
      <c r="Q18" s="248">
        <f>ROUND(E18*P18,2)</f>
        <v>0</v>
      </c>
      <c r="R18" s="250" t="s">
        <v>134</v>
      </c>
      <c r="S18" s="250" t="s">
        <v>117</v>
      </c>
      <c r="T18" s="251" t="s">
        <v>117</v>
      </c>
      <c r="U18" s="227">
        <v>0.96499999999999997</v>
      </c>
      <c r="V18" s="227">
        <f>ROUND(E18*U18,2)</f>
        <v>11.72</v>
      </c>
      <c r="W18" s="227"/>
      <c r="X18" s="227" t="s">
        <v>118</v>
      </c>
      <c r="Y18" s="227" t="s">
        <v>119</v>
      </c>
      <c r="Z18" s="217"/>
      <c r="AA18" s="217"/>
      <c r="AB18" s="217"/>
      <c r="AC18" s="217"/>
      <c r="AD18" s="217"/>
      <c r="AE18" s="217"/>
      <c r="AF18" s="217"/>
      <c r="AG18" s="217" t="s">
        <v>120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2.5" outlineLevel="1" x14ac:dyDescent="0.2">
      <c r="A19" s="245">
        <v>6</v>
      </c>
      <c r="B19" s="246" t="s">
        <v>135</v>
      </c>
      <c r="C19" s="255" t="s">
        <v>136</v>
      </c>
      <c r="D19" s="247" t="s">
        <v>130</v>
      </c>
      <c r="E19" s="248">
        <v>40.5</v>
      </c>
      <c r="F19" s="249"/>
      <c r="G19" s="250">
        <f>ROUND(E19*F19,2)</f>
        <v>0</v>
      </c>
      <c r="H19" s="249"/>
      <c r="I19" s="250">
        <f>ROUND(E19*H19,2)</f>
        <v>0</v>
      </c>
      <c r="J19" s="249"/>
      <c r="K19" s="250">
        <f>ROUND(E19*J19,2)</f>
        <v>0</v>
      </c>
      <c r="L19" s="250">
        <v>21</v>
      </c>
      <c r="M19" s="250">
        <f>G19*(1+L19/100)</f>
        <v>0</v>
      </c>
      <c r="N19" s="248">
        <v>3.0000000000000001E-5</v>
      </c>
      <c r="O19" s="248">
        <f>ROUND(E19*N19,2)</f>
        <v>0</v>
      </c>
      <c r="P19" s="248">
        <v>0</v>
      </c>
      <c r="Q19" s="248">
        <f>ROUND(E19*P19,2)</f>
        <v>0</v>
      </c>
      <c r="R19" s="250" t="s">
        <v>137</v>
      </c>
      <c r="S19" s="250" t="s">
        <v>117</v>
      </c>
      <c r="T19" s="251" t="s">
        <v>117</v>
      </c>
      <c r="U19" s="227">
        <v>7.0000000000000007E-2</v>
      </c>
      <c r="V19" s="227">
        <f>ROUND(E19*U19,2)</f>
        <v>2.84</v>
      </c>
      <c r="W19" s="227"/>
      <c r="X19" s="227" t="s">
        <v>118</v>
      </c>
      <c r="Y19" s="227" t="s">
        <v>119</v>
      </c>
      <c r="Z19" s="217"/>
      <c r="AA19" s="217"/>
      <c r="AB19" s="217"/>
      <c r="AC19" s="217"/>
      <c r="AD19" s="217"/>
      <c r="AE19" s="217"/>
      <c r="AF19" s="217"/>
      <c r="AG19" s="217" t="s">
        <v>120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x14ac:dyDescent="0.2">
      <c r="A20" s="229" t="s">
        <v>111</v>
      </c>
      <c r="B20" s="230" t="s">
        <v>72</v>
      </c>
      <c r="C20" s="252" t="s">
        <v>73</v>
      </c>
      <c r="D20" s="231"/>
      <c r="E20" s="232"/>
      <c r="F20" s="233"/>
      <c r="G20" s="233">
        <f>SUMIF(AG21:AG36,"&lt;&gt;NOR",G21:G36)</f>
        <v>0</v>
      </c>
      <c r="H20" s="233"/>
      <c r="I20" s="233">
        <f>SUM(I21:I36)</f>
        <v>0</v>
      </c>
      <c r="J20" s="233"/>
      <c r="K20" s="233">
        <f>SUM(K21:K36)</f>
        <v>0</v>
      </c>
      <c r="L20" s="233"/>
      <c r="M20" s="233">
        <f>SUM(M21:M36)</f>
        <v>0</v>
      </c>
      <c r="N20" s="232"/>
      <c r="O20" s="232">
        <f>SUM(O21:O36)</f>
        <v>60.64</v>
      </c>
      <c r="P20" s="232"/>
      <c r="Q20" s="232">
        <f>SUM(Q21:Q36)</f>
        <v>0</v>
      </c>
      <c r="R20" s="233"/>
      <c r="S20" s="233"/>
      <c r="T20" s="234"/>
      <c r="U20" s="228"/>
      <c r="V20" s="228">
        <f>SUM(V21:V36)</f>
        <v>228.73000000000002</v>
      </c>
      <c r="W20" s="228"/>
      <c r="X20" s="228"/>
      <c r="Y20" s="228"/>
      <c r="AG20" t="s">
        <v>112</v>
      </c>
    </row>
    <row r="21" spans="1:60" outlineLevel="1" x14ac:dyDescent="0.2">
      <c r="A21" s="236">
        <v>7</v>
      </c>
      <c r="B21" s="237" t="s">
        <v>138</v>
      </c>
      <c r="C21" s="253" t="s">
        <v>139</v>
      </c>
      <c r="D21" s="238" t="s">
        <v>130</v>
      </c>
      <c r="E21" s="239">
        <v>10.8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21</v>
      </c>
      <c r="M21" s="241">
        <f>G21*(1+L21/100)</f>
        <v>0</v>
      </c>
      <c r="N21" s="239">
        <v>4.0039999999999999E-2</v>
      </c>
      <c r="O21" s="239">
        <f>ROUND(E21*N21,2)</f>
        <v>0.43</v>
      </c>
      <c r="P21" s="239">
        <v>0</v>
      </c>
      <c r="Q21" s="239">
        <f>ROUND(E21*P21,2)</f>
        <v>0</v>
      </c>
      <c r="R21" s="241" t="s">
        <v>140</v>
      </c>
      <c r="S21" s="241" t="s">
        <v>117</v>
      </c>
      <c r="T21" s="242" t="s">
        <v>117</v>
      </c>
      <c r="U21" s="227">
        <v>0.74</v>
      </c>
      <c r="V21" s="227">
        <f>ROUND(E21*U21,2)</f>
        <v>7.99</v>
      </c>
      <c r="W21" s="227"/>
      <c r="X21" s="227" t="s">
        <v>118</v>
      </c>
      <c r="Y21" s="227" t="s">
        <v>119</v>
      </c>
      <c r="Z21" s="217"/>
      <c r="AA21" s="217"/>
      <c r="AB21" s="217"/>
      <c r="AC21" s="217"/>
      <c r="AD21" s="217"/>
      <c r="AE21" s="217"/>
      <c r="AF21" s="217"/>
      <c r="AG21" s="217" t="s">
        <v>120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2" x14ac:dyDescent="0.2">
      <c r="A22" s="224"/>
      <c r="B22" s="225"/>
      <c r="C22" s="254" t="s">
        <v>141</v>
      </c>
      <c r="D22" s="244"/>
      <c r="E22" s="244"/>
      <c r="F22" s="244"/>
      <c r="G22" s="244"/>
      <c r="H22" s="227"/>
      <c r="I22" s="227"/>
      <c r="J22" s="227"/>
      <c r="K22" s="227"/>
      <c r="L22" s="227"/>
      <c r="M22" s="227"/>
      <c r="N22" s="226"/>
      <c r="O22" s="226"/>
      <c r="P22" s="226"/>
      <c r="Q22" s="226"/>
      <c r="R22" s="227"/>
      <c r="S22" s="227"/>
      <c r="T22" s="227"/>
      <c r="U22" s="227"/>
      <c r="V22" s="227"/>
      <c r="W22" s="227"/>
      <c r="X22" s="227"/>
      <c r="Y22" s="227"/>
      <c r="Z22" s="217"/>
      <c r="AA22" s="217"/>
      <c r="AB22" s="217"/>
      <c r="AC22" s="217"/>
      <c r="AD22" s="217"/>
      <c r="AE22" s="217"/>
      <c r="AF22" s="217"/>
      <c r="AG22" s="217" t="s">
        <v>122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43" t="str">
        <f>C22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36">
        <v>8</v>
      </c>
      <c r="B23" s="237" t="s">
        <v>142</v>
      </c>
      <c r="C23" s="253" t="s">
        <v>143</v>
      </c>
      <c r="D23" s="238" t="s">
        <v>130</v>
      </c>
      <c r="E23" s="239">
        <v>10.8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39">
        <v>0</v>
      </c>
      <c r="O23" s="239">
        <f>ROUND(E23*N23,2)</f>
        <v>0</v>
      </c>
      <c r="P23" s="239">
        <v>0</v>
      </c>
      <c r="Q23" s="239">
        <f>ROUND(E23*P23,2)</f>
        <v>0</v>
      </c>
      <c r="R23" s="241" t="s">
        <v>140</v>
      </c>
      <c r="S23" s="241" t="s">
        <v>117</v>
      </c>
      <c r="T23" s="242" t="s">
        <v>117</v>
      </c>
      <c r="U23" s="227">
        <v>0.35</v>
      </c>
      <c r="V23" s="227">
        <f>ROUND(E23*U23,2)</f>
        <v>3.78</v>
      </c>
      <c r="W23" s="227"/>
      <c r="X23" s="227" t="s">
        <v>118</v>
      </c>
      <c r="Y23" s="227" t="s">
        <v>119</v>
      </c>
      <c r="Z23" s="217"/>
      <c r="AA23" s="217"/>
      <c r="AB23" s="217"/>
      <c r="AC23" s="217"/>
      <c r="AD23" s="217"/>
      <c r="AE23" s="217"/>
      <c r="AF23" s="217"/>
      <c r="AG23" s="217" t="s">
        <v>120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2" x14ac:dyDescent="0.2">
      <c r="A24" s="224"/>
      <c r="B24" s="225"/>
      <c r="C24" s="254" t="s">
        <v>141</v>
      </c>
      <c r="D24" s="244"/>
      <c r="E24" s="244"/>
      <c r="F24" s="244"/>
      <c r="G24" s="244"/>
      <c r="H24" s="227"/>
      <c r="I24" s="227"/>
      <c r="J24" s="227"/>
      <c r="K24" s="227"/>
      <c r="L24" s="227"/>
      <c r="M24" s="227"/>
      <c r="N24" s="226"/>
      <c r="O24" s="226"/>
      <c r="P24" s="226"/>
      <c r="Q24" s="226"/>
      <c r="R24" s="227"/>
      <c r="S24" s="227"/>
      <c r="T24" s="227"/>
      <c r="U24" s="227"/>
      <c r="V24" s="227"/>
      <c r="W24" s="227"/>
      <c r="X24" s="227"/>
      <c r="Y24" s="227"/>
      <c r="Z24" s="217"/>
      <c r="AA24" s="217"/>
      <c r="AB24" s="217"/>
      <c r="AC24" s="217"/>
      <c r="AD24" s="217"/>
      <c r="AE24" s="217"/>
      <c r="AF24" s="217"/>
      <c r="AG24" s="217" t="s">
        <v>122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43" t="str">
        <f>C24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45">
        <v>9</v>
      </c>
      <c r="B25" s="246" t="s">
        <v>144</v>
      </c>
      <c r="C25" s="255" t="s">
        <v>145</v>
      </c>
      <c r="D25" s="247" t="s">
        <v>146</v>
      </c>
      <c r="E25" s="248">
        <v>44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21</v>
      </c>
      <c r="M25" s="250">
        <f>G25*(1+L25/100)</f>
        <v>0</v>
      </c>
      <c r="N25" s="248">
        <v>2.5000000000000001E-4</v>
      </c>
      <c r="O25" s="248">
        <f>ROUND(E25*N25,2)</f>
        <v>0.01</v>
      </c>
      <c r="P25" s="248">
        <v>0</v>
      </c>
      <c r="Q25" s="248">
        <f>ROUND(E25*P25,2)</f>
        <v>0</v>
      </c>
      <c r="R25" s="250" t="s">
        <v>140</v>
      </c>
      <c r="S25" s="250" t="s">
        <v>117</v>
      </c>
      <c r="T25" s="251" t="s">
        <v>117</v>
      </c>
      <c r="U25" s="227">
        <v>0.13</v>
      </c>
      <c r="V25" s="227">
        <f>ROUND(E25*U25,2)</f>
        <v>5.72</v>
      </c>
      <c r="W25" s="227"/>
      <c r="X25" s="227" t="s">
        <v>118</v>
      </c>
      <c r="Y25" s="227" t="s">
        <v>119</v>
      </c>
      <c r="Z25" s="217"/>
      <c r="AA25" s="217"/>
      <c r="AB25" s="217"/>
      <c r="AC25" s="217"/>
      <c r="AD25" s="217"/>
      <c r="AE25" s="217"/>
      <c r="AF25" s="217"/>
      <c r="AG25" s="217" t="s">
        <v>120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22.5" outlineLevel="1" x14ac:dyDescent="0.2">
      <c r="A26" s="236">
        <v>10</v>
      </c>
      <c r="B26" s="237" t="s">
        <v>147</v>
      </c>
      <c r="C26" s="253" t="s">
        <v>148</v>
      </c>
      <c r="D26" s="238" t="s">
        <v>115</v>
      </c>
      <c r="E26" s="239">
        <v>20.07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39">
        <v>2.59138</v>
      </c>
      <c r="O26" s="239">
        <f>ROUND(E26*N26,2)</f>
        <v>52.01</v>
      </c>
      <c r="P26" s="239">
        <v>0</v>
      </c>
      <c r="Q26" s="239">
        <f>ROUND(E26*P26,2)</f>
        <v>0</v>
      </c>
      <c r="R26" s="241" t="s">
        <v>149</v>
      </c>
      <c r="S26" s="241" t="s">
        <v>117</v>
      </c>
      <c r="T26" s="242" t="s">
        <v>117</v>
      </c>
      <c r="U26" s="227">
        <v>0.89700000000000002</v>
      </c>
      <c r="V26" s="227">
        <f>ROUND(E26*U26,2)</f>
        <v>18</v>
      </c>
      <c r="W26" s="227"/>
      <c r="X26" s="227" t="s">
        <v>118</v>
      </c>
      <c r="Y26" s="227" t="s">
        <v>119</v>
      </c>
      <c r="Z26" s="217"/>
      <c r="AA26" s="217"/>
      <c r="AB26" s="217"/>
      <c r="AC26" s="217"/>
      <c r="AD26" s="217"/>
      <c r="AE26" s="217"/>
      <c r="AF26" s="217"/>
      <c r="AG26" s="217" t="s">
        <v>120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ht="22.5" outlineLevel="2" x14ac:dyDescent="0.2">
      <c r="A27" s="224"/>
      <c r="B27" s="225"/>
      <c r="C27" s="254" t="s">
        <v>150</v>
      </c>
      <c r="D27" s="244"/>
      <c r="E27" s="244"/>
      <c r="F27" s="244"/>
      <c r="G27" s="244"/>
      <c r="H27" s="227"/>
      <c r="I27" s="227"/>
      <c r="J27" s="227"/>
      <c r="K27" s="227"/>
      <c r="L27" s="227"/>
      <c r="M27" s="227"/>
      <c r="N27" s="226"/>
      <c r="O27" s="226"/>
      <c r="P27" s="226"/>
      <c r="Q27" s="226"/>
      <c r="R27" s="227"/>
      <c r="S27" s="227"/>
      <c r="T27" s="227"/>
      <c r="U27" s="227"/>
      <c r="V27" s="227"/>
      <c r="W27" s="227"/>
      <c r="X27" s="227"/>
      <c r="Y27" s="227"/>
      <c r="Z27" s="217"/>
      <c r="AA27" s="217"/>
      <c r="AB27" s="217"/>
      <c r="AC27" s="217"/>
      <c r="AD27" s="217"/>
      <c r="AE27" s="217"/>
      <c r="AF27" s="217"/>
      <c r="AG27" s="217" t="s">
        <v>122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43" t="str">
        <f>C27</f>
        <v>čistíren odpadních vod (mimo budovy), nádrží, vodojemů, žlabů nebo kanálů, včetně pomocného pracovního lešení o výšce podlahy do 1900 mm a pro zatížení do 1,5 kPa,</v>
      </c>
      <c r="BB27" s="217"/>
      <c r="BC27" s="217"/>
      <c r="BD27" s="217"/>
      <c r="BE27" s="217"/>
      <c r="BF27" s="217"/>
      <c r="BG27" s="217"/>
      <c r="BH27" s="217"/>
    </row>
    <row r="28" spans="1:60" ht="22.5" outlineLevel="1" x14ac:dyDescent="0.2">
      <c r="A28" s="236">
        <v>11</v>
      </c>
      <c r="B28" s="237" t="s">
        <v>151</v>
      </c>
      <c r="C28" s="253" t="s">
        <v>152</v>
      </c>
      <c r="D28" s="238" t="s">
        <v>130</v>
      </c>
      <c r="E28" s="239">
        <v>83.8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21</v>
      </c>
      <c r="M28" s="241">
        <f>G28*(1+L28/100)</f>
        <v>0</v>
      </c>
      <c r="N28" s="239">
        <v>6.0299999999999999E-2</v>
      </c>
      <c r="O28" s="239">
        <f>ROUND(E28*N28,2)</f>
        <v>5.05</v>
      </c>
      <c r="P28" s="239">
        <v>0</v>
      </c>
      <c r="Q28" s="239">
        <f>ROUND(E28*P28,2)</f>
        <v>0</v>
      </c>
      <c r="R28" s="241" t="s">
        <v>149</v>
      </c>
      <c r="S28" s="241" t="s">
        <v>117</v>
      </c>
      <c r="T28" s="242" t="s">
        <v>117</v>
      </c>
      <c r="U28" s="227">
        <v>1.0449999999999999</v>
      </c>
      <c r="V28" s="227">
        <f>ROUND(E28*U28,2)</f>
        <v>87.57</v>
      </c>
      <c r="W28" s="227"/>
      <c r="X28" s="227" t="s">
        <v>118</v>
      </c>
      <c r="Y28" s="227" t="s">
        <v>119</v>
      </c>
      <c r="Z28" s="217"/>
      <c r="AA28" s="217"/>
      <c r="AB28" s="217"/>
      <c r="AC28" s="217"/>
      <c r="AD28" s="217"/>
      <c r="AE28" s="217"/>
      <c r="AF28" s="217"/>
      <c r="AG28" s="217" t="s">
        <v>120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2" x14ac:dyDescent="0.2">
      <c r="A29" s="224"/>
      <c r="B29" s="225"/>
      <c r="C29" s="254" t="s">
        <v>153</v>
      </c>
      <c r="D29" s="244"/>
      <c r="E29" s="244"/>
      <c r="F29" s="244"/>
      <c r="G29" s="244"/>
      <c r="H29" s="227"/>
      <c r="I29" s="227"/>
      <c r="J29" s="227"/>
      <c r="K29" s="227"/>
      <c r="L29" s="227"/>
      <c r="M29" s="227"/>
      <c r="N29" s="226"/>
      <c r="O29" s="226"/>
      <c r="P29" s="226"/>
      <c r="Q29" s="226"/>
      <c r="R29" s="227"/>
      <c r="S29" s="227"/>
      <c r="T29" s="227"/>
      <c r="U29" s="227"/>
      <c r="V29" s="227"/>
      <c r="W29" s="227"/>
      <c r="X29" s="227"/>
      <c r="Y29" s="227"/>
      <c r="Z29" s="217"/>
      <c r="AA29" s="217"/>
      <c r="AB29" s="217"/>
      <c r="AC29" s="217"/>
      <c r="AD29" s="217"/>
      <c r="AE29" s="217"/>
      <c r="AF29" s="217"/>
      <c r="AG29" s="217" t="s">
        <v>122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ht="22.5" outlineLevel="1" x14ac:dyDescent="0.2">
      <c r="A30" s="236">
        <v>12</v>
      </c>
      <c r="B30" s="237" t="s">
        <v>154</v>
      </c>
      <c r="C30" s="253" t="s">
        <v>155</v>
      </c>
      <c r="D30" s="238" t="s">
        <v>130</v>
      </c>
      <c r="E30" s="239">
        <v>83.8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21</v>
      </c>
      <c r="M30" s="241">
        <f>G30*(1+L30/100)</f>
        <v>0</v>
      </c>
      <c r="N30" s="239">
        <v>0</v>
      </c>
      <c r="O30" s="239">
        <f>ROUND(E30*N30,2)</f>
        <v>0</v>
      </c>
      <c r="P30" s="239">
        <v>0</v>
      </c>
      <c r="Q30" s="239">
        <f>ROUND(E30*P30,2)</f>
        <v>0</v>
      </c>
      <c r="R30" s="241" t="s">
        <v>149</v>
      </c>
      <c r="S30" s="241" t="s">
        <v>117</v>
      </c>
      <c r="T30" s="242" t="s">
        <v>117</v>
      </c>
      <c r="U30" s="227">
        <v>0.39500000000000002</v>
      </c>
      <c r="V30" s="227">
        <f>ROUND(E30*U30,2)</f>
        <v>33.1</v>
      </c>
      <c r="W30" s="227"/>
      <c r="X30" s="227" t="s">
        <v>118</v>
      </c>
      <c r="Y30" s="227" t="s">
        <v>119</v>
      </c>
      <c r="Z30" s="217"/>
      <c r="AA30" s="217"/>
      <c r="AB30" s="217"/>
      <c r="AC30" s="217"/>
      <c r="AD30" s="217"/>
      <c r="AE30" s="217"/>
      <c r="AF30" s="217"/>
      <c r="AG30" s="217" t="s">
        <v>120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2" x14ac:dyDescent="0.2">
      <c r="A31" s="224"/>
      <c r="B31" s="225"/>
      <c r="C31" s="254" t="s">
        <v>153</v>
      </c>
      <c r="D31" s="244"/>
      <c r="E31" s="244"/>
      <c r="F31" s="244"/>
      <c r="G31" s="244"/>
      <c r="H31" s="227"/>
      <c r="I31" s="227"/>
      <c r="J31" s="227"/>
      <c r="K31" s="227"/>
      <c r="L31" s="227"/>
      <c r="M31" s="227"/>
      <c r="N31" s="226"/>
      <c r="O31" s="226"/>
      <c r="P31" s="226"/>
      <c r="Q31" s="226"/>
      <c r="R31" s="227"/>
      <c r="S31" s="227"/>
      <c r="T31" s="227"/>
      <c r="U31" s="227"/>
      <c r="V31" s="227"/>
      <c r="W31" s="227"/>
      <c r="X31" s="227"/>
      <c r="Y31" s="227"/>
      <c r="Z31" s="217"/>
      <c r="AA31" s="217"/>
      <c r="AB31" s="217"/>
      <c r="AC31" s="217"/>
      <c r="AD31" s="217"/>
      <c r="AE31" s="217"/>
      <c r="AF31" s="217"/>
      <c r="AG31" s="217" t="s">
        <v>122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36">
        <v>13</v>
      </c>
      <c r="B32" s="237" t="s">
        <v>156</v>
      </c>
      <c r="C32" s="253" t="s">
        <v>157</v>
      </c>
      <c r="D32" s="238" t="s">
        <v>158</v>
      </c>
      <c r="E32" s="239">
        <v>3.0105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21</v>
      </c>
      <c r="M32" s="241">
        <f>G32*(1+L32/100)</f>
        <v>0</v>
      </c>
      <c r="N32" s="239">
        <v>1.0293000000000001</v>
      </c>
      <c r="O32" s="239">
        <f>ROUND(E32*N32,2)</f>
        <v>3.1</v>
      </c>
      <c r="P32" s="239">
        <v>0</v>
      </c>
      <c r="Q32" s="239">
        <f>ROUND(E32*P32,2)</f>
        <v>0</v>
      </c>
      <c r="R32" s="241" t="s">
        <v>149</v>
      </c>
      <c r="S32" s="241" t="s">
        <v>117</v>
      </c>
      <c r="T32" s="242" t="s">
        <v>117</v>
      </c>
      <c r="U32" s="227">
        <v>22.07</v>
      </c>
      <c r="V32" s="227">
        <f>ROUND(E32*U32,2)</f>
        <v>66.44</v>
      </c>
      <c r="W32" s="227"/>
      <c r="X32" s="227" t="s">
        <v>118</v>
      </c>
      <c r="Y32" s="227" t="s">
        <v>119</v>
      </c>
      <c r="Z32" s="217"/>
      <c r="AA32" s="217"/>
      <c r="AB32" s="217"/>
      <c r="AC32" s="217"/>
      <c r="AD32" s="217"/>
      <c r="AE32" s="217"/>
      <c r="AF32" s="217"/>
      <c r="AG32" s="217" t="s">
        <v>120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ht="22.5" outlineLevel="2" x14ac:dyDescent="0.2">
      <c r="A33" s="224"/>
      <c r="B33" s="225"/>
      <c r="C33" s="254" t="s">
        <v>159</v>
      </c>
      <c r="D33" s="244"/>
      <c r="E33" s="244"/>
      <c r="F33" s="244"/>
      <c r="G33" s="244"/>
      <c r="H33" s="227"/>
      <c r="I33" s="227"/>
      <c r="J33" s="227"/>
      <c r="K33" s="227"/>
      <c r="L33" s="227"/>
      <c r="M33" s="227"/>
      <c r="N33" s="226"/>
      <c r="O33" s="226"/>
      <c r="P33" s="226"/>
      <c r="Q33" s="226"/>
      <c r="R33" s="227"/>
      <c r="S33" s="227"/>
      <c r="T33" s="227"/>
      <c r="U33" s="227"/>
      <c r="V33" s="227"/>
      <c r="W33" s="227"/>
      <c r="X33" s="227"/>
      <c r="Y33" s="227"/>
      <c r="Z33" s="217"/>
      <c r="AA33" s="217"/>
      <c r="AB33" s="217"/>
      <c r="AC33" s="217"/>
      <c r="AD33" s="217"/>
      <c r="AE33" s="217"/>
      <c r="AF33" s="217"/>
      <c r="AG33" s="217" t="s">
        <v>122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43" t="str">
        <f>C33</f>
        <v>čistíren odpadních vod (mimo budovy), nádrží, vodojemů, žlabů nebo kanálů, včetně pomocného pracovního lešení o výšce podlahy do 1900 mm a pro zatížení do 1,5 kPa</v>
      </c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45">
        <v>14</v>
      </c>
      <c r="B34" s="246" t="s">
        <v>160</v>
      </c>
      <c r="C34" s="255" t="s">
        <v>161</v>
      </c>
      <c r="D34" s="247" t="s">
        <v>146</v>
      </c>
      <c r="E34" s="248">
        <v>23</v>
      </c>
      <c r="F34" s="249"/>
      <c r="G34" s="250">
        <f>ROUND(E34*F34,2)</f>
        <v>0</v>
      </c>
      <c r="H34" s="249"/>
      <c r="I34" s="250">
        <f>ROUND(E34*H34,2)</f>
        <v>0</v>
      </c>
      <c r="J34" s="249"/>
      <c r="K34" s="250">
        <f>ROUND(E34*J34,2)</f>
        <v>0</v>
      </c>
      <c r="L34" s="250">
        <v>21</v>
      </c>
      <c r="M34" s="250">
        <f>G34*(1+L34/100)</f>
        <v>0</v>
      </c>
      <c r="N34" s="248">
        <v>6.8000000000000005E-4</v>
      </c>
      <c r="O34" s="248">
        <f>ROUND(E34*N34,2)</f>
        <v>0.02</v>
      </c>
      <c r="P34" s="248">
        <v>0</v>
      </c>
      <c r="Q34" s="248">
        <f>ROUND(E34*P34,2)</f>
        <v>0</v>
      </c>
      <c r="R34" s="250" t="s">
        <v>149</v>
      </c>
      <c r="S34" s="250" t="s">
        <v>117</v>
      </c>
      <c r="T34" s="251" t="s">
        <v>117</v>
      </c>
      <c r="U34" s="227">
        <v>0.1</v>
      </c>
      <c r="V34" s="227">
        <f>ROUND(E34*U34,2)</f>
        <v>2.2999999999999998</v>
      </c>
      <c r="W34" s="227"/>
      <c r="X34" s="227" t="s">
        <v>118</v>
      </c>
      <c r="Y34" s="227" t="s">
        <v>119</v>
      </c>
      <c r="Z34" s="217"/>
      <c r="AA34" s="217"/>
      <c r="AB34" s="217"/>
      <c r="AC34" s="217"/>
      <c r="AD34" s="217"/>
      <c r="AE34" s="217"/>
      <c r="AF34" s="217"/>
      <c r="AG34" s="217" t="s">
        <v>120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45">
        <v>15</v>
      </c>
      <c r="B35" s="246" t="s">
        <v>162</v>
      </c>
      <c r="C35" s="255" t="s">
        <v>163</v>
      </c>
      <c r="D35" s="247" t="s">
        <v>146</v>
      </c>
      <c r="E35" s="248">
        <v>23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21</v>
      </c>
      <c r="M35" s="250">
        <f>G35*(1+L35/100)</f>
        <v>0</v>
      </c>
      <c r="N35" s="248">
        <v>1.0499999999999999E-3</v>
      </c>
      <c r="O35" s="248">
        <f>ROUND(E35*N35,2)</f>
        <v>0.02</v>
      </c>
      <c r="P35" s="248">
        <v>0</v>
      </c>
      <c r="Q35" s="248">
        <f>ROUND(E35*P35,2)</f>
        <v>0</v>
      </c>
      <c r="R35" s="250" t="s">
        <v>149</v>
      </c>
      <c r="S35" s="250" t="s">
        <v>117</v>
      </c>
      <c r="T35" s="251" t="s">
        <v>117</v>
      </c>
      <c r="U35" s="227">
        <v>0.16666</v>
      </c>
      <c r="V35" s="227">
        <f>ROUND(E35*U35,2)</f>
        <v>3.83</v>
      </c>
      <c r="W35" s="227"/>
      <c r="X35" s="227" t="s">
        <v>118</v>
      </c>
      <c r="Y35" s="227" t="s">
        <v>119</v>
      </c>
      <c r="Z35" s="217"/>
      <c r="AA35" s="217"/>
      <c r="AB35" s="217"/>
      <c r="AC35" s="217"/>
      <c r="AD35" s="217"/>
      <c r="AE35" s="217"/>
      <c r="AF35" s="217"/>
      <c r="AG35" s="217" t="s">
        <v>120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45">
        <v>16</v>
      </c>
      <c r="B36" s="246" t="s">
        <v>164</v>
      </c>
      <c r="C36" s="255" t="s">
        <v>165</v>
      </c>
      <c r="D36" s="247" t="s">
        <v>166</v>
      </c>
      <c r="E36" s="248">
        <v>12</v>
      </c>
      <c r="F36" s="249"/>
      <c r="G36" s="250">
        <f>ROUND(E36*F36,2)</f>
        <v>0</v>
      </c>
      <c r="H36" s="249"/>
      <c r="I36" s="250">
        <f>ROUND(E36*H36,2)</f>
        <v>0</v>
      </c>
      <c r="J36" s="249"/>
      <c r="K36" s="250">
        <f>ROUND(E36*J36,2)</f>
        <v>0</v>
      </c>
      <c r="L36" s="250">
        <v>21</v>
      </c>
      <c r="M36" s="250">
        <f>G36*(1+L36/100)</f>
        <v>0</v>
      </c>
      <c r="N36" s="248">
        <v>0</v>
      </c>
      <c r="O36" s="248">
        <f>ROUND(E36*N36,2)</f>
        <v>0</v>
      </c>
      <c r="P36" s="248">
        <v>0</v>
      </c>
      <c r="Q36" s="248">
        <f>ROUND(E36*P36,2)</f>
        <v>0</v>
      </c>
      <c r="R36" s="250"/>
      <c r="S36" s="250" t="s">
        <v>167</v>
      </c>
      <c r="T36" s="251" t="s">
        <v>168</v>
      </c>
      <c r="U36" s="227">
        <v>0</v>
      </c>
      <c r="V36" s="227">
        <f>ROUND(E36*U36,2)</f>
        <v>0</v>
      </c>
      <c r="W36" s="227"/>
      <c r="X36" s="227" t="s">
        <v>118</v>
      </c>
      <c r="Y36" s="227" t="s">
        <v>119</v>
      </c>
      <c r="Z36" s="217"/>
      <c r="AA36" s="217"/>
      <c r="AB36" s="217"/>
      <c r="AC36" s="217"/>
      <c r="AD36" s="217"/>
      <c r="AE36" s="217"/>
      <c r="AF36" s="217"/>
      <c r="AG36" s="217" t="s">
        <v>120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x14ac:dyDescent="0.2">
      <c r="A37" s="229" t="s">
        <v>111</v>
      </c>
      <c r="B37" s="230" t="s">
        <v>74</v>
      </c>
      <c r="C37" s="252" t="s">
        <v>75</v>
      </c>
      <c r="D37" s="231"/>
      <c r="E37" s="232"/>
      <c r="F37" s="233"/>
      <c r="G37" s="233">
        <f>SUMIF(AG38:AG38,"&lt;&gt;NOR",G38:G38)</f>
        <v>0</v>
      </c>
      <c r="H37" s="233"/>
      <c r="I37" s="233">
        <f>SUM(I38:I38)</f>
        <v>0</v>
      </c>
      <c r="J37" s="233"/>
      <c r="K37" s="233">
        <f>SUM(K38:K38)</f>
        <v>0</v>
      </c>
      <c r="L37" s="233"/>
      <c r="M37" s="233">
        <f>SUM(M38:M38)</f>
        <v>0</v>
      </c>
      <c r="N37" s="232"/>
      <c r="O37" s="232">
        <f>SUM(O38:O38)</f>
        <v>0</v>
      </c>
      <c r="P37" s="232"/>
      <c r="Q37" s="232">
        <f>SUM(Q38:Q38)</f>
        <v>0</v>
      </c>
      <c r="R37" s="233"/>
      <c r="S37" s="233"/>
      <c r="T37" s="234"/>
      <c r="U37" s="228"/>
      <c r="V37" s="228">
        <f>SUM(V38:V38)</f>
        <v>0</v>
      </c>
      <c r="W37" s="228"/>
      <c r="X37" s="228"/>
      <c r="Y37" s="228"/>
      <c r="AG37" t="s">
        <v>112</v>
      </c>
    </row>
    <row r="38" spans="1:60" outlineLevel="1" x14ac:dyDescent="0.2">
      <c r="A38" s="245">
        <v>17</v>
      </c>
      <c r="B38" s="246" t="s">
        <v>169</v>
      </c>
      <c r="C38" s="255" t="s">
        <v>170</v>
      </c>
      <c r="D38" s="247" t="s">
        <v>171</v>
      </c>
      <c r="E38" s="248">
        <v>1</v>
      </c>
      <c r="F38" s="249"/>
      <c r="G38" s="250">
        <f>ROUND(E38*F38,2)</f>
        <v>0</v>
      </c>
      <c r="H38" s="249"/>
      <c r="I38" s="250">
        <f>ROUND(E38*H38,2)</f>
        <v>0</v>
      </c>
      <c r="J38" s="249"/>
      <c r="K38" s="250">
        <f>ROUND(E38*J38,2)</f>
        <v>0</v>
      </c>
      <c r="L38" s="250">
        <v>21</v>
      </c>
      <c r="M38" s="250">
        <f>G38*(1+L38/100)</f>
        <v>0</v>
      </c>
      <c r="N38" s="248">
        <v>0</v>
      </c>
      <c r="O38" s="248">
        <f>ROUND(E38*N38,2)</f>
        <v>0</v>
      </c>
      <c r="P38" s="248">
        <v>0</v>
      </c>
      <c r="Q38" s="248">
        <f>ROUND(E38*P38,2)</f>
        <v>0</v>
      </c>
      <c r="R38" s="250"/>
      <c r="S38" s="250" t="s">
        <v>167</v>
      </c>
      <c r="T38" s="251" t="s">
        <v>168</v>
      </c>
      <c r="U38" s="227">
        <v>0</v>
      </c>
      <c r="V38" s="227">
        <f>ROUND(E38*U38,2)</f>
        <v>0</v>
      </c>
      <c r="W38" s="227"/>
      <c r="X38" s="227" t="s">
        <v>118</v>
      </c>
      <c r="Y38" s="227" t="s">
        <v>119</v>
      </c>
      <c r="Z38" s="217"/>
      <c r="AA38" s="217"/>
      <c r="AB38" s="217"/>
      <c r="AC38" s="217"/>
      <c r="AD38" s="217"/>
      <c r="AE38" s="217"/>
      <c r="AF38" s="217"/>
      <c r="AG38" s="217" t="s">
        <v>120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x14ac:dyDescent="0.2">
      <c r="A39" s="229" t="s">
        <v>111</v>
      </c>
      <c r="B39" s="230" t="s">
        <v>76</v>
      </c>
      <c r="C39" s="252" t="s">
        <v>77</v>
      </c>
      <c r="D39" s="231"/>
      <c r="E39" s="232"/>
      <c r="F39" s="233"/>
      <c r="G39" s="233">
        <f>SUMIF(AG40:AG45,"&lt;&gt;NOR",G40:G45)</f>
        <v>0</v>
      </c>
      <c r="H39" s="233"/>
      <c r="I39" s="233">
        <f>SUM(I40:I45)</f>
        <v>0</v>
      </c>
      <c r="J39" s="233"/>
      <c r="K39" s="233">
        <f>SUM(K40:K45)</f>
        <v>0</v>
      </c>
      <c r="L39" s="233"/>
      <c r="M39" s="233">
        <f>SUM(M40:M45)</f>
        <v>0</v>
      </c>
      <c r="N39" s="232"/>
      <c r="O39" s="232">
        <f>SUM(O40:O45)</f>
        <v>0</v>
      </c>
      <c r="P39" s="232"/>
      <c r="Q39" s="232">
        <f>SUM(Q40:Q45)</f>
        <v>32.659999999999997</v>
      </c>
      <c r="R39" s="233"/>
      <c r="S39" s="233"/>
      <c r="T39" s="234"/>
      <c r="U39" s="228"/>
      <c r="V39" s="228">
        <f>SUM(V40:V45)</f>
        <v>162.44000000000003</v>
      </c>
      <c r="W39" s="228"/>
      <c r="X39" s="228"/>
      <c r="Y39" s="228"/>
      <c r="AG39" t="s">
        <v>112</v>
      </c>
    </row>
    <row r="40" spans="1:60" outlineLevel="1" x14ac:dyDescent="0.2">
      <c r="A40" s="236">
        <v>18</v>
      </c>
      <c r="B40" s="237" t="s">
        <v>172</v>
      </c>
      <c r="C40" s="253" t="s">
        <v>173</v>
      </c>
      <c r="D40" s="238" t="s">
        <v>115</v>
      </c>
      <c r="E40" s="239">
        <v>14.94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21</v>
      </c>
      <c r="M40" s="241">
        <f>G40*(1+L40/100)</f>
        <v>0</v>
      </c>
      <c r="N40" s="239">
        <v>0</v>
      </c>
      <c r="O40" s="239">
        <f>ROUND(E40*N40,2)</f>
        <v>0</v>
      </c>
      <c r="P40" s="239">
        <v>2</v>
      </c>
      <c r="Q40" s="239">
        <f>ROUND(E40*P40,2)</f>
        <v>29.88</v>
      </c>
      <c r="R40" s="241" t="s">
        <v>174</v>
      </c>
      <c r="S40" s="241" t="s">
        <v>117</v>
      </c>
      <c r="T40" s="242" t="s">
        <v>117</v>
      </c>
      <c r="U40" s="227">
        <v>6.4359999999999999</v>
      </c>
      <c r="V40" s="227">
        <f>ROUND(E40*U40,2)</f>
        <v>96.15</v>
      </c>
      <c r="W40" s="227"/>
      <c r="X40" s="227" t="s">
        <v>118</v>
      </c>
      <c r="Y40" s="227" t="s">
        <v>119</v>
      </c>
      <c r="Z40" s="217"/>
      <c r="AA40" s="217"/>
      <c r="AB40" s="217"/>
      <c r="AC40" s="217"/>
      <c r="AD40" s="217"/>
      <c r="AE40" s="217"/>
      <c r="AF40" s="217"/>
      <c r="AG40" s="217" t="s">
        <v>120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2" x14ac:dyDescent="0.2">
      <c r="A41" s="224"/>
      <c r="B41" s="225"/>
      <c r="C41" s="254" t="s">
        <v>175</v>
      </c>
      <c r="D41" s="244"/>
      <c r="E41" s="244"/>
      <c r="F41" s="244"/>
      <c r="G41" s="244"/>
      <c r="H41" s="227"/>
      <c r="I41" s="227"/>
      <c r="J41" s="227"/>
      <c r="K41" s="227"/>
      <c r="L41" s="227"/>
      <c r="M41" s="227"/>
      <c r="N41" s="226"/>
      <c r="O41" s="226"/>
      <c r="P41" s="226"/>
      <c r="Q41" s="226"/>
      <c r="R41" s="227"/>
      <c r="S41" s="227"/>
      <c r="T41" s="227"/>
      <c r="U41" s="227"/>
      <c r="V41" s="227"/>
      <c r="W41" s="227"/>
      <c r="X41" s="227"/>
      <c r="Y41" s="227"/>
      <c r="Z41" s="217"/>
      <c r="AA41" s="217"/>
      <c r="AB41" s="217"/>
      <c r="AC41" s="217"/>
      <c r="AD41" s="217"/>
      <c r="AE41" s="217"/>
      <c r="AF41" s="217"/>
      <c r="AG41" s="217" t="s">
        <v>122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36">
        <v>19</v>
      </c>
      <c r="B42" s="237" t="s">
        <v>176</v>
      </c>
      <c r="C42" s="253" t="s">
        <v>177</v>
      </c>
      <c r="D42" s="238" t="s">
        <v>166</v>
      </c>
      <c r="E42" s="239">
        <v>24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21</v>
      </c>
      <c r="M42" s="241">
        <f>G42*(1+L42/100)</f>
        <v>0</v>
      </c>
      <c r="N42" s="239">
        <v>0</v>
      </c>
      <c r="O42" s="239">
        <f>ROUND(E42*N42,2)</f>
        <v>0</v>
      </c>
      <c r="P42" s="239">
        <v>0.109</v>
      </c>
      <c r="Q42" s="239">
        <f>ROUND(E42*P42,2)</f>
        <v>2.62</v>
      </c>
      <c r="R42" s="241" t="s">
        <v>174</v>
      </c>
      <c r="S42" s="241" t="s">
        <v>117</v>
      </c>
      <c r="T42" s="242" t="s">
        <v>117</v>
      </c>
      <c r="U42" s="227">
        <v>0.86499999999999999</v>
      </c>
      <c r="V42" s="227">
        <f>ROUND(E42*U42,2)</f>
        <v>20.76</v>
      </c>
      <c r="W42" s="227"/>
      <c r="X42" s="227" t="s">
        <v>118</v>
      </c>
      <c r="Y42" s="227" t="s">
        <v>119</v>
      </c>
      <c r="Z42" s="217"/>
      <c r="AA42" s="217"/>
      <c r="AB42" s="217"/>
      <c r="AC42" s="217"/>
      <c r="AD42" s="217"/>
      <c r="AE42" s="217"/>
      <c r="AF42" s="217"/>
      <c r="AG42" s="217" t="s">
        <v>120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ht="22.5" outlineLevel="2" x14ac:dyDescent="0.2">
      <c r="A43" s="224"/>
      <c r="B43" s="225"/>
      <c r="C43" s="254" t="s">
        <v>178</v>
      </c>
      <c r="D43" s="244"/>
      <c r="E43" s="244"/>
      <c r="F43" s="244"/>
      <c r="G43" s="244"/>
      <c r="H43" s="227"/>
      <c r="I43" s="227"/>
      <c r="J43" s="227"/>
      <c r="K43" s="227"/>
      <c r="L43" s="227"/>
      <c r="M43" s="227"/>
      <c r="N43" s="226"/>
      <c r="O43" s="226"/>
      <c r="P43" s="226"/>
      <c r="Q43" s="226"/>
      <c r="R43" s="227"/>
      <c r="S43" s="227"/>
      <c r="T43" s="227"/>
      <c r="U43" s="227"/>
      <c r="V43" s="227"/>
      <c r="W43" s="227"/>
      <c r="X43" s="227"/>
      <c r="Y43" s="227"/>
      <c r="Z43" s="217"/>
      <c r="AA43" s="217"/>
      <c r="AB43" s="217"/>
      <c r="AC43" s="217"/>
      <c r="AD43" s="217"/>
      <c r="AE43" s="217"/>
      <c r="AF43" s="217"/>
      <c r="AG43" s="217" t="s">
        <v>122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43" t="str">
        <f>C43</f>
        <v>kanálů, šachet a žump, manipulace s deskami do vzdálenosti 8 m od osy kanálu, očištění nebo vysekání betonu kolem závěsných ok pro zachycení háků zvedacího mechanizmu,</v>
      </c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45">
        <v>20</v>
      </c>
      <c r="B44" s="246" t="s">
        <v>179</v>
      </c>
      <c r="C44" s="255" t="s">
        <v>180</v>
      </c>
      <c r="D44" s="247" t="s">
        <v>146</v>
      </c>
      <c r="E44" s="248">
        <v>18.5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21</v>
      </c>
      <c r="M44" s="250">
        <f>G44*(1+L44/100)</f>
        <v>0</v>
      </c>
      <c r="N44" s="248">
        <v>0</v>
      </c>
      <c r="O44" s="248">
        <f>ROUND(E44*N44,2)</f>
        <v>0</v>
      </c>
      <c r="P44" s="248">
        <v>4.6000000000000001E-4</v>
      </c>
      <c r="Q44" s="248">
        <f>ROUND(E44*P44,2)</f>
        <v>0.01</v>
      </c>
      <c r="R44" s="250" t="s">
        <v>174</v>
      </c>
      <c r="S44" s="250" t="s">
        <v>117</v>
      </c>
      <c r="T44" s="251" t="s">
        <v>117</v>
      </c>
      <c r="U44" s="227">
        <v>2.25</v>
      </c>
      <c r="V44" s="227">
        <f>ROUND(E44*U44,2)</f>
        <v>41.63</v>
      </c>
      <c r="W44" s="227"/>
      <c r="X44" s="227" t="s">
        <v>118</v>
      </c>
      <c r="Y44" s="227" t="s">
        <v>119</v>
      </c>
      <c r="Z44" s="217"/>
      <c r="AA44" s="217"/>
      <c r="AB44" s="217"/>
      <c r="AC44" s="217"/>
      <c r="AD44" s="217"/>
      <c r="AE44" s="217"/>
      <c r="AF44" s="217"/>
      <c r="AG44" s="217" t="s">
        <v>120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2.5" outlineLevel="1" x14ac:dyDescent="0.2">
      <c r="A45" s="245">
        <v>21</v>
      </c>
      <c r="B45" s="246" t="s">
        <v>181</v>
      </c>
      <c r="C45" s="255" t="s">
        <v>182</v>
      </c>
      <c r="D45" s="247" t="s">
        <v>158</v>
      </c>
      <c r="E45" s="248">
        <v>0.14560000000000001</v>
      </c>
      <c r="F45" s="249"/>
      <c r="G45" s="250">
        <f>ROUND(E45*F45,2)</f>
        <v>0</v>
      </c>
      <c r="H45" s="249"/>
      <c r="I45" s="250">
        <f>ROUND(E45*H45,2)</f>
        <v>0</v>
      </c>
      <c r="J45" s="249"/>
      <c r="K45" s="250">
        <f>ROUND(E45*J45,2)</f>
        <v>0</v>
      </c>
      <c r="L45" s="250">
        <v>21</v>
      </c>
      <c r="M45" s="250">
        <f>G45*(1+L45/100)</f>
        <v>0</v>
      </c>
      <c r="N45" s="248">
        <v>0</v>
      </c>
      <c r="O45" s="248">
        <f>ROUND(E45*N45,2)</f>
        <v>0</v>
      </c>
      <c r="P45" s="248">
        <v>1</v>
      </c>
      <c r="Q45" s="248">
        <f>ROUND(E45*P45,2)</f>
        <v>0.15</v>
      </c>
      <c r="R45" s="250" t="s">
        <v>174</v>
      </c>
      <c r="S45" s="250" t="s">
        <v>117</v>
      </c>
      <c r="T45" s="251" t="s">
        <v>117</v>
      </c>
      <c r="U45" s="227">
        <v>26.8</v>
      </c>
      <c r="V45" s="227">
        <f>ROUND(E45*U45,2)</f>
        <v>3.9</v>
      </c>
      <c r="W45" s="227"/>
      <c r="X45" s="227" t="s">
        <v>118</v>
      </c>
      <c r="Y45" s="227" t="s">
        <v>119</v>
      </c>
      <c r="Z45" s="217"/>
      <c r="AA45" s="217"/>
      <c r="AB45" s="217"/>
      <c r="AC45" s="217"/>
      <c r="AD45" s="217"/>
      <c r="AE45" s="217"/>
      <c r="AF45" s="217"/>
      <c r="AG45" s="217" t="s">
        <v>120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x14ac:dyDescent="0.2">
      <c r="A46" s="229" t="s">
        <v>111</v>
      </c>
      <c r="B46" s="230" t="s">
        <v>78</v>
      </c>
      <c r="C46" s="252" t="s">
        <v>79</v>
      </c>
      <c r="D46" s="231"/>
      <c r="E46" s="232"/>
      <c r="F46" s="233"/>
      <c r="G46" s="233">
        <f>SUMIF(AG47:AG53,"&lt;&gt;NOR",G47:G53)</f>
        <v>0</v>
      </c>
      <c r="H46" s="233"/>
      <c r="I46" s="233">
        <f>SUM(I47:I53)</f>
        <v>0</v>
      </c>
      <c r="J46" s="233"/>
      <c r="K46" s="233">
        <f>SUM(K47:K53)</f>
        <v>0</v>
      </c>
      <c r="L46" s="233"/>
      <c r="M46" s="233">
        <f>SUM(M47:M53)</f>
        <v>0</v>
      </c>
      <c r="N46" s="232"/>
      <c r="O46" s="232">
        <f>SUM(O47:O53)</f>
        <v>0</v>
      </c>
      <c r="P46" s="232"/>
      <c r="Q46" s="232">
        <f>SUM(Q47:Q53)</f>
        <v>0</v>
      </c>
      <c r="R46" s="233"/>
      <c r="S46" s="233"/>
      <c r="T46" s="234"/>
      <c r="U46" s="228"/>
      <c r="V46" s="228">
        <f>SUM(V47:V53)</f>
        <v>10.54</v>
      </c>
      <c r="W46" s="228"/>
      <c r="X46" s="228"/>
      <c r="Y46" s="228"/>
      <c r="AG46" t="s">
        <v>112</v>
      </c>
    </row>
    <row r="47" spans="1:60" ht="22.5" outlineLevel="1" x14ac:dyDescent="0.2">
      <c r="A47" s="236">
        <v>22</v>
      </c>
      <c r="B47" s="237" t="s">
        <v>183</v>
      </c>
      <c r="C47" s="253" t="s">
        <v>184</v>
      </c>
      <c r="D47" s="238" t="s">
        <v>158</v>
      </c>
      <c r="E47" s="239">
        <v>32.650109999999998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21</v>
      </c>
      <c r="M47" s="241">
        <f>G47*(1+L47/100)</f>
        <v>0</v>
      </c>
      <c r="N47" s="239">
        <v>0</v>
      </c>
      <c r="O47" s="239">
        <f>ROUND(E47*N47,2)</f>
        <v>0</v>
      </c>
      <c r="P47" s="239">
        <v>0</v>
      </c>
      <c r="Q47" s="239">
        <f>ROUND(E47*P47,2)</f>
        <v>0</v>
      </c>
      <c r="R47" s="241" t="s">
        <v>185</v>
      </c>
      <c r="S47" s="241" t="s">
        <v>117</v>
      </c>
      <c r="T47" s="242" t="s">
        <v>117</v>
      </c>
      <c r="U47" s="227">
        <v>0</v>
      </c>
      <c r="V47" s="227">
        <f>ROUND(E47*U47,2)</f>
        <v>0</v>
      </c>
      <c r="W47" s="227"/>
      <c r="X47" s="227" t="s">
        <v>186</v>
      </c>
      <c r="Y47" s="227" t="s">
        <v>119</v>
      </c>
      <c r="Z47" s="217"/>
      <c r="AA47" s="217"/>
      <c r="AB47" s="217"/>
      <c r="AC47" s="217"/>
      <c r="AD47" s="217"/>
      <c r="AE47" s="217"/>
      <c r="AF47" s="217"/>
      <c r="AG47" s="217" t="s">
        <v>187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2" x14ac:dyDescent="0.2">
      <c r="A48" s="224"/>
      <c r="B48" s="225"/>
      <c r="C48" s="254" t="s">
        <v>188</v>
      </c>
      <c r="D48" s="244"/>
      <c r="E48" s="244"/>
      <c r="F48" s="244"/>
      <c r="G48" s="244"/>
      <c r="H48" s="227"/>
      <c r="I48" s="227"/>
      <c r="J48" s="227"/>
      <c r="K48" s="227"/>
      <c r="L48" s="227"/>
      <c r="M48" s="227"/>
      <c r="N48" s="226"/>
      <c r="O48" s="226"/>
      <c r="P48" s="226"/>
      <c r="Q48" s="226"/>
      <c r="R48" s="227"/>
      <c r="S48" s="227"/>
      <c r="T48" s="227"/>
      <c r="U48" s="227"/>
      <c r="V48" s="227"/>
      <c r="W48" s="227"/>
      <c r="X48" s="227"/>
      <c r="Y48" s="227"/>
      <c r="Z48" s="217"/>
      <c r="AA48" s="217"/>
      <c r="AB48" s="217"/>
      <c r="AC48" s="217"/>
      <c r="AD48" s="217"/>
      <c r="AE48" s="217"/>
      <c r="AF48" s="217"/>
      <c r="AG48" s="217" t="s">
        <v>122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ht="22.5" outlineLevel="1" x14ac:dyDescent="0.2">
      <c r="A49" s="236">
        <v>23</v>
      </c>
      <c r="B49" s="237" t="s">
        <v>189</v>
      </c>
      <c r="C49" s="253" t="s">
        <v>190</v>
      </c>
      <c r="D49" s="238" t="s">
        <v>158</v>
      </c>
      <c r="E49" s="239">
        <v>32.650109999999998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21</v>
      </c>
      <c r="M49" s="241">
        <f>G49*(1+L49/100)</f>
        <v>0</v>
      </c>
      <c r="N49" s="239">
        <v>0</v>
      </c>
      <c r="O49" s="239">
        <f>ROUND(E49*N49,2)</f>
        <v>0</v>
      </c>
      <c r="P49" s="239">
        <v>0</v>
      </c>
      <c r="Q49" s="239">
        <f>ROUND(E49*P49,2)</f>
        <v>0</v>
      </c>
      <c r="R49" s="241" t="s">
        <v>185</v>
      </c>
      <c r="S49" s="241" t="s">
        <v>117</v>
      </c>
      <c r="T49" s="242" t="s">
        <v>117</v>
      </c>
      <c r="U49" s="227">
        <v>0.27700000000000002</v>
      </c>
      <c r="V49" s="227">
        <f>ROUND(E49*U49,2)</f>
        <v>9.0399999999999991</v>
      </c>
      <c r="W49" s="227"/>
      <c r="X49" s="227" t="s">
        <v>186</v>
      </c>
      <c r="Y49" s="227" t="s">
        <v>119</v>
      </c>
      <c r="Z49" s="217"/>
      <c r="AA49" s="217"/>
      <c r="AB49" s="217"/>
      <c r="AC49" s="217"/>
      <c r="AD49" s="217"/>
      <c r="AE49" s="217"/>
      <c r="AF49" s="217"/>
      <c r="AG49" s="217" t="s">
        <v>187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2" x14ac:dyDescent="0.2">
      <c r="A50" s="224"/>
      <c r="B50" s="225"/>
      <c r="C50" s="254" t="s">
        <v>188</v>
      </c>
      <c r="D50" s="244"/>
      <c r="E50" s="244"/>
      <c r="F50" s="244"/>
      <c r="G50" s="244"/>
      <c r="H50" s="227"/>
      <c r="I50" s="227"/>
      <c r="J50" s="227"/>
      <c r="K50" s="227"/>
      <c r="L50" s="227"/>
      <c r="M50" s="227"/>
      <c r="N50" s="226"/>
      <c r="O50" s="226"/>
      <c r="P50" s="226"/>
      <c r="Q50" s="226"/>
      <c r="R50" s="227"/>
      <c r="S50" s="227"/>
      <c r="T50" s="227"/>
      <c r="U50" s="227"/>
      <c r="V50" s="227"/>
      <c r="W50" s="227"/>
      <c r="X50" s="227"/>
      <c r="Y50" s="227"/>
      <c r="Z50" s="217"/>
      <c r="AA50" s="217"/>
      <c r="AB50" s="217"/>
      <c r="AC50" s="217"/>
      <c r="AD50" s="217"/>
      <c r="AE50" s="217"/>
      <c r="AF50" s="217"/>
      <c r="AG50" s="217" t="s">
        <v>122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45">
        <v>24</v>
      </c>
      <c r="B51" s="246" t="s">
        <v>191</v>
      </c>
      <c r="C51" s="255" t="s">
        <v>192</v>
      </c>
      <c r="D51" s="247" t="s">
        <v>158</v>
      </c>
      <c r="E51" s="248">
        <v>32.650109999999998</v>
      </c>
      <c r="F51" s="249"/>
      <c r="G51" s="250">
        <f>ROUND(E51*F51,2)</f>
        <v>0</v>
      </c>
      <c r="H51" s="249"/>
      <c r="I51" s="250">
        <f>ROUND(E51*H51,2)</f>
        <v>0</v>
      </c>
      <c r="J51" s="249"/>
      <c r="K51" s="250">
        <f>ROUND(E51*J51,2)</f>
        <v>0</v>
      </c>
      <c r="L51" s="250">
        <v>21</v>
      </c>
      <c r="M51" s="250">
        <f>G51*(1+L51/100)</f>
        <v>0</v>
      </c>
      <c r="N51" s="248">
        <v>0</v>
      </c>
      <c r="O51" s="248">
        <f>ROUND(E51*N51,2)</f>
        <v>0</v>
      </c>
      <c r="P51" s="248">
        <v>0</v>
      </c>
      <c r="Q51" s="248">
        <f>ROUND(E51*P51,2)</f>
        <v>0</v>
      </c>
      <c r="R51" s="250" t="s">
        <v>193</v>
      </c>
      <c r="S51" s="250" t="s">
        <v>117</v>
      </c>
      <c r="T51" s="251" t="s">
        <v>117</v>
      </c>
      <c r="U51" s="227">
        <v>4.5999999999999999E-2</v>
      </c>
      <c r="V51" s="227">
        <f>ROUND(E51*U51,2)</f>
        <v>1.5</v>
      </c>
      <c r="W51" s="227"/>
      <c r="X51" s="227" t="s">
        <v>186</v>
      </c>
      <c r="Y51" s="227" t="s">
        <v>119</v>
      </c>
      <c r="Z51" s="217"/>
      <c r="AA51" s="217"/>
      <c r="AB51" s="217"/>
      <c r="AC51" s="217"/>
      <c r="AD51" s="217"/>
      <c r="AE51" s="217"/>
      <c r="AF51" s="217"/>
      <c r="AG51" s="217" t="s">
        <v>187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45">
        <v>25</v>
      </c>
      <c r="B52" s="246" t="s">
        <v>194</v>
      </c>
      <c r="C52" s="255" t="s">
        <v>195</v>
      </c>
      <c r="D52" s="247" t="s">
        <v>158</v>
      </c>
      <c r="E52" s="248">
        <v>32.650109999999998</v>
      </c>
      <c r="F52" s="249"/>
      <c r="G52" s="250">
        <f>ROUND(E52*F52,2)</f>
        <v>0</v>
      </c>
      <c r="H52" s="249"/>
      <c r="I52" s="250">
        <f>ROUND(E52*H52,2)</f>
        <v>0</v>
      </c>
      <c r="J52" s="249"/>
      <c r="K52" s="250">
        <f>ROUND(E52*J52,2)</f>
        <v>0</v>
      </c>
      <c r="L52" s="250">
        <v>21</v>
      </c>
      <c r="M52" s="250">
        <f>G52*(1+L52/100)</f>
        <v>0</v>
      </c>
      <c r="N52" s="248">
        <v>0</v>
      </c>
      <c r="O52" s="248">
        <f>ROUND(E52*N52,2)</f>
        <v>0</v>
      </c>
      <c r="P52" s="248">
        <v>0</v>
      </c>
      <c r="Q52" s="248">
        <f>ROUND(E52*P52,2)</f>
        <v>0</v>
      </c>
      <c r="R52" s="250" t="s">
        <v>193</v>
      </c>
      <c r="S52" s="250" t="s">
        <v>117</v>
      </c>
      <c r="T52" s="251" t="s">
        <v>117</v>
      </c>
      <c r="U52" s="227">
        <v>0</v>
      </c>
      <c r="V52" s="227">
        <f>ROUND(E52*U52,2)</f>
        <v>0</v>
      </c>
      <c r="W52" s="227"/>
      <c r="X52" s="227" t="s">
        <v>186</v>
      </c>
      <c r="Y52" s="227" t="s">
        <v>119</v>
      </c>
      <c r="Z52" s="217"/>
      <c r="AA52" s="217"/>
      <c r="AB52" s="217"/>
      <c r="AC52" s="217"/>
      <c r="AD52" s="217"/>
      <c r="AE52" s="217"/>
      <c r="AF52" s="217"/>
      <c r="AG52" s="217" t="s">
        <v>187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45">
        <v>26</v>
      </c>
      <c r="B53" s="246" t="s">
        <v>196</v>
      </c>
      <c r="C53" s="255" t="s">
        <v>197</v>
      </c>
      <c r="D53" s="247" t="s">
        <v>158</v>
      </c>
      <c r="E53" s="248">
        <v>32.650109999999998</v>
      </c>
      <c r="F53" s="249"/>
      <c r="G53" s="250">
        <f>ROUND(E53*F53,2)</f>
        <v>0</v>
      </c>
      <c r="H53" s="249"/>
      <c r="I53" s="250">
        <f>ROUND(E53*H53,2)</f>
        <v>0</v>
      </c>
      <c r="J53" s="249"/>
      <c r="K53" s="250">
        <f>ROUND(E53*J53,2)</f>
        <v>0</v>
      </c>
      <c r="L53" s="250">
        <v>21</v>
      </c>
      <c r="M53" s="250">
        <f>G53*(1+L53/100)</f>
        <v>0</v>
      </c>
      <c r="N53" s="248">
        <v>0</v>
      </c>
      <c r="O53" s="248">
        <f>ROUND(E53*N53,2)</f>
        <v>0</v>
      </c>
      <c r="P53" s="248">
        <v>0</v>
      </c>
      <c r="Q53" s="248">
        <f>ROUND(E53*P53,2)</f>
        <v>0</v>
      </c>
      <c r="R53" s="250" t="s">
        <v>193</v>
      </c>
      <c r="S53" s="250" t="s">
        <v>117</v>
      </c>
      <c r="T53" s="251" t="s">
        <v>117</v>
      </c>
      <c r="U53" s="227">
        <v>0</v>
      </c>
      <c r="V53" s="227">
        <f>ROUND(E53*U53,2)</f>
        <v>0</v>
      </c>
      <c r="W53" s="227"/>
      <c r="X53" s="227" t="s">
        <v>186</v>
      </c>
      <c r="Y53" s="227" t="s">
        <v>119</v>
      </c>
      <c r="Z53" s="217"/>
      <c r="AA53" s="217"/>
      <c r="AB53" s="217"/>
      <c r="AC53" s="217"/>
      <c r="AD53" s="217"/>
      <c r="AE53" s="217"/>
      <c r="AF53" s="217"/>
      <c r="AG53" s="217" t="s">
        <v>187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x14ac:dyDescent="0.2">
      <c r="A54" s="229" t="s">
        <v>111</v>
      </c>
      <c r="B54" s="230" t="s">
        <v>80</v>
      </c>
      <c r="C54" s="252" t="s">
        <v>81</v>
      </c>
      <c r="D54" s="231"/>
      <c r="E54" s="232"/>
      <c r="F54" s="233"/>
      <c r="G54" s="233">
        <f>SUMIF(AG55:AG56,"&lt;&gt;NOR",G55:G56)</f>
        <v>0</v>
      </c>
      <c r="H54" s="233"/>
      <c r="I54" s="233">
        <f>SUM(I55:I56)</f>
        <v>0</v>
      </c>
      <c r="J54" s="233"/>
      <c r="K54" s="233">
        <f>SUM(K55:K56)</f>
        <v>0</v>
      </c>
      <c r="L54" s="233"/>
      <c r="M54" s="233">
        <f>SUM(M55:M56)</f>
        <v>0</v>
      </c>
      <c r="N54" s="232"/>
      <c r="O54" s="232">
        <f>SUM(O55:O56)</f>
        <v>0</v>
      </c>
      <c r="P54" s="232"/>
      <c r="Q54" s="232">
        <f>SUM(Q55:Q56)</f>
        <v>0</v>
      </c>
      <c r="R54" s="233"/>
      <c r="S54" s="233"/>
      <c r="T54" s="234"/>
      <c r="U54" s="228"/>
      <c r="V54" s="228">
        <f>SUM(V55:V56)</f>
        <v>80.86</v>
      </c>
      <c r="W54" s="228"/>
      <c r="X54" s="228"/>
      <c r="Y54" s="228"/>
      <c r="AG54" t="s">
        <v>112</v>
      </c>
    </row>
    <row r="55" spans="1:60" ht="22.5" outlineLevel="1" x14ac:dyDescent="0.2">
      <c r="A55" s="236">
        <v>27</v>
      </c>
      <c r="B55" s="237" t="s">
        <v>198</v>
      </c>
      <c r="C55" s="253" t="s">
        <v>199</v>
      </c>
      <c r="D55" s="238" t="s">
        <v>158</v>
      </c>
      <c r="E55" s="239">
        <v>86.16028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21</v>
      </c>
      <c r="M55" s="241">
        <f>G55*(1+L55/100)</f>
        <v>0</v>
      </c>
      <c r="N55" s="239">
        <v>0</v>
      </c>
      <c r="O55" s="239">
        <f>ROUND(E55*N55,2)</f>
        <v>0</v>
      </c>
      <c r="P55" s="239">
        <v>0</v>
      </c>
      <c r="Q55" s="239">
        <f>ROUND(E55*P55,2)</f>
        <v>0</v>
      </c>
      <c r="R55" s="241" t="s">
        <v>200</v>
      </c>
      <c r="S55" s="241" t="s">
        <v>117</v>
      </c>
      <c r="T55" s="242" t="s">
        <v>117</v>
      </c>
      <c r="U55" s="227">
        <v>0.9385</v>
      </c>
      <c r="V55" s="227">
        <f>ROUND(E55*U55,2)</f>
        <v>80.86</v>
      </c>
      <c r="W55" s="227"/>
      <c r="X55" s="227" t="s">
        <v>201</v>
      </c>
      <c r="Y55" s="227" t="s">
        <v>119</v>
      </c>
      <c r="Z55" s="217"/>
      <c r="AA55" s="217"/>
      <c r="AB55" s="217"/>
      <c r="AC55" s="217"/>
      <c r="AD55" s="217"/>
      <c r="AE55" s="217"/>
      <c r="AF55" s="217"/>
      <c r="AG55" s="217" t="s">
        <v>202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2" x14ac:dyDescent="0.2">
      <c r="A56" s="224"/>
      <c r="B56" s="225"/>
      <c r="C56" s="254" t="s">
        <v>203</v>
      </c>
      <c r="D56" s="244"/>
      <c r="E56" s="244"/>
      <c r="F56" s="244"/>
      <c r="G56" s="244"/>
      <c r="H56" s="227"/>
      <c r="I56" s="227"/>
      <c r="J56" s="227"/>
      <c r="K56" s="227"/>
      <c r="L56" s="227"/>
      <c r="M56" s="227"/>
      <c r="N56" s="226"/>
      <c r="O56" s="226"/>
      <c r="P56" s="226"/>
      <c r="Q56" s="226"/>
      <c r="R56" s="227"/>
      <c r="S56" s="227"/>
      <c r="T56" s="227"/>
      <c r="U56" s="227"/>
      <c r="V56" s="227"/>
      <c r="W56" s="227"/>
      <c r="X56" s="227"/>
      <c r="Y56" s="227"/>
      <c r="Z56" s="217"/>
      <c r="AA56" s="217"/>
      <c r="AB56" s="217"/>
      <c r="AC56" s="217"/>
      <c r="AD56" s="217"/>
      <c r="AE56" s="217"/>
      <c r="AF56" s="217"/>
      <c r="AG56" s="217" t="s">
        <v>122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x14ac:dyDescent="0.2">
      <c r="A57" s="229" t="s">
        <v>111</v>
      </c>
      <c r="B57" s="230" t="s">
        <v>82</v>
      </c>
      <c r="C57" s="252" t="s">
        <v>28</v>
      </c>
      <c r="D57" s="231"/>
      <c r="E57" s="232"/>
      <c r="F57" s="233"/>
      <c r="G57" s="233">
        <f>SUMIF(AG58:AG58,"&lt;&gt;NOR",G58:G58)</f>
        <v>0</v>
      </c>
      <c r="H57" s="233"/>
      <c r="I57" s="233">
        <f>SUM(I58:I58)</f>
        <v>0</v>
      </c>
      <c r="J57" s="233"/>
      <c r="K57" s="233">
        <f>SUM(K58:K58)</f>
        <v>0</v>
      </c>
      <c r="L57" s="233"/>
      <c r="M57" s="233">
        <f>SUM(M58:M58)</f>
        <v>0</v>
      </c>
      <c r="N57" s="232"/>
      <c r="O57" s="232">
        <f>SUM(O58:O58)</f>
        <v>0</v>
      </c>
      <c r="P57" s="232"/>
      <c r="Q57" s="232">
        <f>SUM(Q58:Q58)</f>
        <v>0</v>
      </c>
      <c r="R57" s="233"/>
      <c r="S57" s="233"/>
      <c r="T57" s="234"/>
      <c r="U57" s="228"/>
      <c r="V57" s="228">
        <f>SUM(V58:V58)</f>
        <v>0</v>
      </c>
      <c r="W57" s="228"/>
      <c r="X57" s="228"/>
      <c r="Y57" s="228"/>
      <c r="AG57" t="s">
        <v>112</v>
      </c>
    </row>
    <row r="58" spans="1:60" outlineLevel="1" x14ac:dyDescent="0.2">
      <c r="A58" s="236">
        <v>28</v>
      </c>
      <c r="B58" s="237" t="s">
        <v>204</v>
      </c>
      <c r="C58" s="253" t="s">
        <v>205</v>
      </c>
      <c r="D58" s="238" t="s">
        <v>206</v>
      </c>
      <c r="E58" s="239">
        <v>1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39">
        <v>0</v>
      </c>
      <c r="O58" s="239">
        <f>ROUND(E58*N58,2)</f>
        <v>0</v>
      </c>
      <c r="P58" s="239">
        <v>0</v>
      </c>
      <c r="Q58" s="239">
        <f>ROUND(E58*P58,2)</f>
        <v>0</v>
      </c>
      <c r="R58" s="241"/>
      <c r="S58" s="241" t="s">
        <v>167</v>
      </c>
      <c r="T58" s="242" t="s">
        <v>207</v>
      </c>
      <c r="U58" s="227">
        <v>0</v>
      </c>
      <c r="V58" s="227">
        <f>ROUND(E58*U58,2)</f>
        <v>0</v>
      </c>
      <c r="W58" s="227"/>
      <c r="X58" s="227" t="s">
        <v>208</v>
      </c>
      <c r="Y58" s="227" t="s">
        <v>119</v>
      </c>
      <c r="Z58" s="217"/>
      <c r="AA58" s="217"/>
      <c r="AB58" s="217"/>
      <c r="AC58" s="217"/>
      <c r="AD58" s="217"/>
      <c r="AE58" s="217"/>
      <c r="AF58" s="217"/>
      <c r="AG58" s="217" t="s">
        <v>209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x14ac:dyDescent="0.2">
      <c r="A59" s="3"/>
      <c r="B59" s="4"/>
      <c r="C59" s="256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E59">
        <v>12</v>
      </c>
      <c r="AF59">
        <v>21</v>
      </c>
      <c r="AG59" t="s">
        <v>97</v>
      </c>
    </row>
    <row r="60" spans="1:60" x14ac:dyDescent="0.2">
      <c r="A60" s="220"/>
      <c r="B60" s="221" t="s">
        <v>29</v>
      </c>
      <c r="C60" s="257"/>
      <c r="D60" s="222"/>
      <c r="E60" s="223"/>
      <c r="F60" s="223"/>
      <c r="G60" s="235">
        <f>G8+G17+G20+G37+G39+G46+G54+G57</f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E60">
        <f>SUMIF(L7:L58,AE59,G7:G58)</f>
        <v>0</v>
      </c>
      <c r="AF60">
        <f>SUMIF(L7:L58,AF59,G7:G58)</f>
        <v>0</v>
      </c>
      <c r="AG60" t="s">
        <v>210</v>
      </c>
    </row>
    <row r="61" spans="1:60" x14ac:dyDescent="0.2">
      <c r="C61" s="258"/>
      <c r="D61" s="10"/>
      <c r="AG61" t="s">
        <v>211</v>
      </c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c+izELODq7IDV7yFNNRJwASVSz2L1MSfVb1Yo6Lu1NXdKzgi+JHLktnKmyDijJNNuwhfL95i8mmv9TdE3VMtQ==" saltValue="Pkcawu72dY1tq/Czs5d0Ug==" spinCount="100000" sheet="1" formatRows="0"/>
  <mergeCells count="19">
    <mergeCell ref="C56:G56"/>
    <mergeCell ref="C31:G31"/>
    <mergeCell ref="C33:G33"/>
    <mergeCell ref="C41:G41"/>
    <mergeCell ref="C43:G43"/>
    <mergeCell ref="C48:G48"/>
    <mergeCell ref="C50:G50"/>
    <mergeCell ref="C14:G14"/>
    <mergeCell ref="C16:G16"/>
    <mergeCell ref="C22:G22"/>
    <mergeCell ref="C24:G24"/>
    <mergeCell ref="C27:G27"/>
    <mergeCell ref="C29:G2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8" ma:contentTypeDescription="Vytvoří nový dokument" ma:contentTypeScope="" ma:versionID="6fef075cda2d3e674b6a468e1ff54c0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a9b6e26013bf1c6c6c8b14b8a67ef963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7f37fd-c369-40f2-90d4-e7e46af88bde">
      <Terms xmlns="http://schemas.microsoft.com/office/infopath/2007/PartnerControls"/>
    </lcf76f155ced4ddcb4097134ff3c332f>
    <TaxCatchAll xmlns="3b2a0ea5-291b-4392-ad5f-4a764dc663ac" xsi:nil="true"/>
  </documentManagement>
</p:properties>
</file>

<file path=customXml/itemProps1.xml><?xml version="1.0" encoding="utf-8"?>
<ds:datastoreItem xmlns:ds="http://schemas.openxmlformats.org/officeDocument/2006/customXml" ds:itemID="{BE9018C2-E9F7-40A0-821F-816880D1E0A9}"/>
</file>

<file path=customXml/itemProps2.xml><?xml version="1.0" encoding="utf-8"?>
<ds:datastoreItem xmlns:ds="http://schemas.openxmlformats.org/officeDocument/2006/customXml" ds:itemID="{656497F6-6634-4A34-AF31-12162A649548}"/>
</file>

<file path=customXml/itemProps3.xml><?xml version="1.0" encoding="utf-8"?>
<ds:datastoreItem xmlns:ds="http://schemas.openxmlformats.org/officeDocument/2006/customXml" ds:itemID="{97CFD7D8-4C16-4DBB-BC2B-13C952B9FC7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09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 03 Pol'!Názvy_tisku</vt:lpstr>
      <vt:lpstr>oadresa</vt:lpstr>
      <vt:lpstr>Stavba!Objednatel</vt:lpstr>
      <vt:lpstr>Stavba!Objekt</vt:lpstr>
      <vt:lpstr>'09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2025-12-15T10:38:42Z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0x01010043B565256B3291498FE769935B2A0ACD</vt:lpwstr>
  </property>
</Properties>
</file>